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FP-Direct" sheetId="1" r:id="rId4"/>
    <sheet state="visible" name="NMC-Direct" sheetId="2" r:id="rId5"/>
    <sheet state="visible" name="NMC-Pyro" sheetId="3" r:id="rId6"/>
    <sheet state="visible" name="LFP-Hydro" sheetId="4" r:id="rId7"/>
    <sheet state="visible" name="Pyro-Hydro Hybrid" sheetId="5" r:id="rId8"/>
    <sheet state="visible" name="Summary" sheetId="6" r:id="rId9"/>
  </sheets>
  <definedNames/>
  <calcPr/>
</workbook>
</file>

<file path=xl/sharedStrings.xml><?xml version="1.0" encoding="utf-8"?>
<sst xmlns="http://schemas.openxmlformats.org/spreadsheetml/2006/main" count="1242" uniqueCount="202">
  <si>
    <t>Item</t>
  </si>
  <si>
    <t>Item Type</t>
  </si>
  <si>
    <t>Units</t>
  </si>
  <si>
    <t>China</t>
  </si>
  <si>
    <t>US</t>
  </si>
  <si>
    <t>EU</t>
  </si>
  <si>
    <t>China Cost Sources/Calc</t>
  </si>
  <si>
    <t>US Cost Sources/Calc</t>
  </si>
  <si>
    <t>EU Cost Sources/Calc</t>
  </si>
  <si>
    <t>Research</t>
  </si>
  <si>
    <t>Capex</t>
  </si>
  <si>
    <t>Equipment</t>
  </si>
  <si>
    <t>Equipment Cost</t>
  </si>
  <si>
    <t>Regulation Fees</t>
  </si>
  <si>
    <t>Regulations Cost</t>
  </si>
  <si>
    <t>Capex Total</t>
  </si>
  <si>
    <t>Depreciation Period</t>
  </si>
  <si>
    <t>Years</t>
  </si>
  <si>
    <t>Capacity</t>
  </si>
  <si>
    <t>Input</t>
  </si>
  <si>
    <t>tons</t>
  </si>
  <si>
    <t>Energy</t>
  </si>
  <si>
    <t>Opex</t>
  </si>
  <si>
    <t>$/ton</t>
  </si>
  <si>
    <t>Calculations</t>
  </si>
  <si>
    <t>Labor/Maintenance</t>
  </si>
  <si>
    <t>Labor/Maintenance Cost</t>
  </si>
  <si>
    <t>Consumables</t>
  </si>
  <si>
    <t>Consumables Cost</t>
  </si>
  <si>
    <t>Waste Handling</t>
  </si>
  <si>
    <t>Waste Handling Cost</t>
  </si>
  <si>
    <t>Input Feedstock</t>
  </si>
  <si>
    <t>Feedstock Cost</t>
  </si>
  <si>
    <t>Transportation</t>
  </si>
  <si>
    <t>Transportation (Waste)</t>
  </si>
  <si>
    <t>Insurance</t>
  </si>
  <si>
    <t>$1000/year</t>
  </si>
  <si>
    <t>Rent</t>
  </si>
  <si>
    <t>Marketing</t>
  </si>
  <si>
    <t>Maintenance Contracts</t>
  </si>
  <si>
    <t>Opex Total</t>
  </si>
  <si>
    <t xml:space="preserve">Composition </t>
  </si>
  <si>
    <t>Outputs</t>
  </si>
  <si>
    <t>Percent in Battery Pack</t>
  </si>
  <si>
    <t>Recovery Rate</t>
  </si>
  <si>
    <t>Fraction of LIB ton</t>
  </si>
  <si>
    <t>Price Unit</t>
  </si>
  <si>
    <t>Price</t>
  </si>
  <si>
    <t>CN Revenue/element</t>
  </si>
  <si>
    <t>US Revenue/element</t>
  </si>
  <si>
    <t>EU Revenue/element</t>
  </si>
  <si>
    <t>Cu Scrap</t>
  </si>
  <si>
    <t>Frac link</t>
  </si>
  <si>
    <t>Frac link 2</t>
  </si>
  <si>
    <t>Cost link</t>
  </si>
  <si>
    <t>Al Scrap</t>
  </si>
  <si>
    <t>Graphite</t>
  </si>
  <si>
    <t>LiFePO₄ powder</t>
  </si>
  <si>
    <t>Revenue</t>
  </si>
  <si>
    <t>Depreciation</t>
  </si>
  <si>
    <t>Gross Profit</t>
  </si>
  <si>
    <t>Tax</t>
  </si>
  <si>
    <t>Net Profit</t>
  </si>
  <si>
    <t>EBITDA</t>
  </si>
  <si>
    <t>Energy Cost</t>
  </si>
  <si>
    <t>Unit</t>
  </si>
  <si>
    <t>CN Value</t>
  </si>
  <si>
    <t>US Value</t>
  </si>
  <si>
    <t>EU Value</t>
  </si>
  <si>
    <t>Energy Per Ton</t>
  </si>
  <si>
    <t>kWh/ton</t>
  </si>
  <si>
    <t>Electricity Cost</t>
  </si>
  <si>
    <t>$/kWh</t>
  </si>
  <si>
    <t>Natural Gas Cost</t>
  </si>
  <si>
    <t>Electricity Fraction</t>
  </si>
  <si>
    <t>-</t>
  </si>
  <si>
    <t>Natural Gas Fraction</t>
  </si>
  <si>
    <t>Cost per Ton</t>
  </si>
  <si>
    <r>
      <rPr>
        <rFont val="Arial"/>
        <color rgb="FF1155CC"/>
        <u/>
      </rPr>
      <t>Reference 1</t>
    </r>
    <r>
      <rPr>
        <rFont val="Arial"/>
      </rPr>
      <t>: 3.5 MJ/kg</t>
    </r>
  </si>
  <si>
    <t>CN Elec Cost</t>
  </si>
  <si>
    <t>US Elec Cost</t>
  </si>
  <si>
    <t>EU Elec Cost</t>
  </si>
  <si>
    <r>
      <rPr>
        <rFont val="Arial"/>
        <color rgb="FF1155CC"/>
        <u/>
      </rPr>
      <t>Reference 2</t>
    </r>
    <r>
      <rPr>
        <rFont val="Arial"/>
      </rPr>
      <t>: 2.31 MJ/kg</t>
    </r>
  </si>
  <si>
    <t>CN Natural Gas Cost</t>
  </si>
  <si>
    <t>US Natural Gas Cost</t>
  </si>
  <si>
    <t>EU Natural Gas Cost</t>
  </si>
  <si>
    <r>
      <rPr>
        <rFont val="Arial"/>
        <color rgb="FF1155CC"/>
        <u/>
      </rPr>
      <t>Reference 3</t>
    </r>
    <r>
      <rPr>
        <rFont val="Arial"/>
      </rPr>
      <t>: 3.16 MJ/kg</t>
    </r>
  </si>
  <si>
    <t>Costs</t>
  </si>
  <si>
    <t>$/ton-km</t>
  </si>
  <si>
    <t>Distance</t>
  </si>
  <si>
    <t>km</t>
  </si>
  <si>
    <t>Total</t>
  </si>
  <si>
    <t>Distance Reference</t>
  </si>
  <si>
    <t>140 miles</t>
  </si>
  <si>
    <t>Cost Reference</t>
  </si>
  <si>
    <t>Cost Reference 2</t>
  </si>
  <si>
    <t>Waste Transportation</t>
  </si>
  <si>
    <t>Cost</t>
  </si>
  <si>
    <t>$/ton-km / $/ton-mile</t>
  </si>
  <si>
    <t>Average Distance</t>
  </si>
  <si>
    <t>km / miles</t>
  </si>
  <si>
    <t>Battery Composition</t>
  </si>
  <si>
    <t>Reference</t>
  </si>
  <si>
    <t>Fraction</t>
  </si>
  <si>
    <t>Percent of Metal in the BM</t>
  </si>
  <si>
    <t>TPA (Lower Bound)</t>
  </si>
  <si>
    <t>Effective Max TPA</t>
  </si>
  <si>
    <t>CN Cost</t>
  </si>
  <si>
    <t>US Cost</t>
  </si>
  <si>
    <t>EU Cost</t>
  </si>
  <si>
    <t>1000000+</t>
  </si>
  <si>
    <t>Regulations</t>
  </si>
  <si>
    <t>Labor Cost</t>
  </si>
  <si>
    <t>Amount</t>
  </si>
  <si>
    <t>Workers</t>
  </si>
  <si>
    <t>FTE</t>
  </si>
  <si>
    <t>Reference TPA</t>
  </si>
  <si>
    <t>tons/year</t>
  </si>
  <si>
    <t>Hours</t>
  </si>
  <si>
    <t>Hours/year</t>
  </si>
  <si>
    <t>Hours/ton</t>
  </si>
  <si>
    <t>US Wage</t>
  </si>
  <si>
    <t>$/hour</t>
  </si>
  <si>
    <t>EU Wage</t>
  </si>
  <si>
    <t>US Total Cost</t>
  </si>
  <si>
    <t>EU Total Cost</t>
  </si>
  <si>
    <t>Regulation Cost</t>
  </si>
  <si>
    <t>Composition</t>
  </si>
  <si>
    <t>Fraction of ton</t>
  </si>
  <si>
    <t>NMC powder</t>
  </si>
  <si>
    <t>Cost Link 2</t>
  </si>
  <si>
    <t>EBIT</t>
  </si>
  <si>
    <r>
      <rPr>
        <rFont val="Arial"/>
        <color rgb="FF1155CC"/>
        <u/>
      </rPr>
      <t>Reference 1</t>
    </r>
    <r>
      <rPr>
        <rFont val="Arial"/>
      </rPr>
      <t>: 3.5 MJ/kg</t>
    </r>
  </si>
  <si>
    <r>
      <rPr>
        <rFont val="Arial"/>
        <color rgb="FF1155CC"/>
        <u/>
      </rPr>
      <t>Reference 2</t>
    </r>
    <r>
      <rPr>
        <rFont val="Arial"/>
      </rPr>
      <t>: 2.31 MJ/kg</t>
    </r>
  </si>
  <si>
    <r>
      <rPr>
        <rFont val="Arial"/>
        <color rgb="FF1155CC"/>
        <u/>
      </rPr>
      <t>Reference 3</t>
    </r>
    <r>
      <rPr>
        <rFont val="Arial"/>
      </rPr>
      <t>: 3.16 MJ/kg</t>
    </r>
  </si>
  <si>
    <t xml:space="preserve">Battery Composition </t>
  </si>
  <si>
    <t>Reference 1</t>
  </si>
  <si>
    <t>Reference 2</t>
  </si>
  <si>
    <t>Factory set up</t>
  </si>
  <si>
    <t>Set Up Cost</t>
  </si>
  <si>
    <t>Permits/Regulation Fees</t>
  </si>
  <si>
    <t>Black Mass</t>
  </si>
  <si>
    <t>Ni-Co-Cu-Fe alloy</t>
  </si>
  <si>
    <t>Li Carbonate</t>
  </si>
  <si>
    <r>
      <rPr/>
      <t xml:space="preserve">Pyrometallurgy is extremely matured right now. Current research on it focuses on </t>
    </r>
    <r>
      <rPr>
        <color rgb="FF1155CC"/>
        <u/>
      </rPr>
      <t>process optimization</t>
    </r>
    <r>
      <rPr/>
      <t xml:space="preserve"> and </t>
    </r>
    <r>
      <rPr>
        <color rgb="FF1155CC"/>
        <u/>
      </rPr>
      <t>sustainability</t>
    </r>
    <r>
      <rPr/>
      <t>.</t>
    </r>
  </si>
  <si>
    <t>Reference 1: 108 MJ/kg</t>
  </si>
  <si>
    <t>Reference 2: 13 MJ/kg</t>
  </si>
  <si>
    <r>
      <rPr>
        <color rgb="FF1155CC"/>
        <u/>
      </rPr>
      <t>Reference 3</t>
    </r>
    <r>
      <rPr/>
      <t>: 2000 MJ/ton</t>
    </r>
  </si>
  <si>
    <r>
      <rPr>
        <rFont val="Arial"/>
        <b/>
        <color rgb="FF1155CC"/>
        <u/>
      </rPr>
      <t>CN Value</t>
    </r>
    <r>
      <rPr>
        <rFont val="Arial"/>
        <b/>
      </rPr>
      <t xml:space="preserve"> </t>
    </r>
  </si>
  <si>
    <t>Alloy Cost</t>
  </si>
  <si>
    <t>Notebook</t>
  </si>
  <si>
    <t>Material</t>
  </si>
  <si>
    <t>Conversion Factor</t>
  </si>
  <si>
    <t>Converted Price</t>
  </si>
  <si>
    <t>Refinement Cost</t>
  </si>
  <si>
    <t>Insurance Cost</t>
  </si>
  <si>
    <t>Ni</t>
  </si>
  <si>
    <t>Co</t>
  </si>
  <si>
    <t>Cu</t>
  </si>
  <si>
    <t>Fe</t>
  </si>
  <si>
    <t>Alloy Price</t>
  </si>
  <si>
    <t xml:space="preserve">Black Mass Reference </t>
  </si>
  <si>
    <t>Black Mass 1</t>
  </si>
  <si>
    <t>0.35-0.65</t>
  </si>
  <si>
    <t>Black Mass 2</t>
  </si>
  <si>
    <t>40-50%</t>
  </si>
  <si>
    <t>Percent in Battery</t>
  </si>
  <si>
    <t>Infurstructure</t>
  </si>
  <si>
    <t>Infurstructure Cost</t>
  </si>
  <si>
    <t>Units of Price</t>
  </si>
  <si>
    <t>Metallic Cu</t>
  </si>
  <si>
    <t>Iron Phosphate</t>
  </si>
  <si>
    <t>Al Oxide</t>
  </si>
  <si>
    <r>
      <rPr/>
      <t xml:space="preserve">Hydrometallurgy is also very mature and is a widely used method. Current research for it also mainly focuses on </t>
    </r>
    <r>
      <rPr>
        <color rgb="FF1155CC"/>
        <u/>
      </rPr>
      <t>sustainability</t>
    </r>
    <r>
      <rPr/>
      <t xml:space="preserve"> and </t>
    </r>
    <r>
      <rPr>
        <color rgb="FF1155CC"/>
        <u/>
      </rPr>
      <t>process efficiency</t>
    </r>
    <r>
      <rPr/>
      <t>.</t>
    </r>
  </si>
  <si>
    <r>
      <rPr>
        <rFont val="Arial"/>
        <color rgb="FF1155CC"/>
        <u/>
      </rPr>
      <t>Reference 1</t>
    </r>
    <r>
      <rPr>
        <rFont val="Arial"/>
      </rPr>
      <t>: ~23 MJ/kg</t>
    </r>
  </si>
  <si>
    <r>
      <rPr>
        <color rgb="FF1155CC"/>
        <u/>
      </rPr>
      <t>Reference 2</t>
    </r>
    <r>
      <rPr/>
      <t>: 3.3-154 MJ/kg</t>
    </r>
  </si>
  <si>
    <r>
      <rPr>
        <color rgb="FF1155CC"/>
        <u/>
      </rPr>
      <t>Reference 3</t>
    </r>
    <r>
      <rPr/>
      <t>: ~11 MJ/kg</t>
    </r>
  </si>
  <si>
    <t>Ni Sulfate</t>
  </si>
  <si>
    <t>Metallic Co</t>
  </si>
  <si>
    <t>Mn Oxide</t>
  </si>
  <si>
    <t>SUM</t>
  </si>
  <si>
    <t>11.75 - 61.53 MJ/kg</t>
  </si>
  <si>
    <t>~28 MJ/kg</t>
  </si>
  <si>
    <t>Reference 3</t>
  </si>
  <si>
    <t>~27 MJ/kg</t>
  </si>
  <si>
    <t>LFP Direct</t>
  </si>
  <si>
    <t>NMC Direct</t>
  </si>
  <si>
    <t>NMC Pyro</t>
  </si>
  <si>
    <t>LFP Hydro</t>
  </si>
  <si>
    <t>NMC Hybrid</t>
  </si>
  <si>
    <t>CN</t>
  </si>
  <si>
    <t>$</t>
  </si>
  <si>
    <t>Max TPA</t>
  </si>
  <si>
    <t>Tons per annum</t>
  </si>
  <si>
    <t>Tons</t>
  </si>
  <si>
    <t>Feedstock Price</t>
  </si>
  <si>
    <t>Labor Costs</t>
  </si>
  <si>
    <t>% of BM Recovered</t>
  </si>
  <si>
    <t>Break Even TPA</t>
  </si>
  <si>
    <t>N/A</t>
  </si>
  <si>
    <t>No Gate Fees TPA</t>
  </si>
  <si>
    <t>$K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</si>
</sst>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0.00000"/>
    <numFmt numFmtId="166" formatCode="0.0000"/>
    <numFmt numFmtId="167" formatCode="0.000"/>
    <numFmt numFmtId="168" formatCode="0.000000"/>
  </numFmts>
  <fonts count="2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  <name val="Arial"/>
    </font>
    <font>
      <u/>
      <color rgb="FF1155CC"/>
      <name val="Arial"/>
    </font>
    <font>
      <u/>
      <color rgb="FF1155CC"/>
      <name val="Arial"/>
    </font>
    <font>
      <color theme="1"/>
      <name val="Arial"/>
    </font>
    <font>
      <b/>
      <color theme="1"/>
      <name val="Arial"/>
    </font>
    <font>
      <b/>
      <u/>
      <color rgb="FF0000FF"/>
    </font>
    <font>
      <sz val="10.0"/>
      <color theme="1"/>
      <name val="Arial"/>
      <scheme val="minor"/>
    </font>
    <font>
      <u/>
      <color rgb="FF0000FF"/>
    </font>
    <font>
      <u/>
      <color rgb="FF0000FF"/>
    </font>
    <font>
      <u/>
      <color rgb="FF0000FF"/>
      <name val="Arial"/>
    </font>
    <font>
      <color rgb="FF000000"/>
      <name val="Arial"/>
    </font>
    <font>
      <u/>
      <color rgb="FF0000FF"/>
      <name val="Arial"/>
    </font>
    <font>
      <u/>
      <color rgb="FF0000FF"/>
      <name val="Arial"/>
    </font>
    <font>
      <u/>
      <color rgb="FF1155CC"/>
      <name val="Arial"/>
    </font>
    <font>
      <u/>
      <color rgb="FF0000FF"/>
      <name val="Arial"/>
    </font>
    <font>
      <u/>
      <color rgb="FF0000FF"/>
      <name val="Arial"/>
    </font>
    <font>
      <b/>
      <u/>
      <color rgb="FF0000FF"/>
      <name val="Arial"/>
    </font>
    <font>
      <u/>
      <color rgb="FF0000FF"/>
      <name val="Arial"/>
    </font>
    <font>
      <u/>
      <color rgb="FF0000FF"/>
    </font>
    <font>
      <u/>
      <color rgb="FF0000FF"/>
      <name val="Arial"/>
    </font>
    <font>
      <b/>
      <sz val="10.0"/>
      <color rgb="FF444746"/>
      <name val="Arial"/>
      <scheme val="minor"/>
    </font>
    <font>
      <u/>
      <color rgb="FF1155CC"/>
      <name val="Arial"/>
    </font>
    <font/>
    <font>
      <b/>
      <u/>
      <color rgb="FF0000FF"/>
    </font>
    <font>
      <b/>
      <u/>
      <color rgb="FF0000FF"/>
    </font>
  </fonts>
  <fills count="10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A2C4C9"/>
        <bgColor rgb="FFA2C4C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">
    <border/>
    <border>
      <right style="medium">
        <color rgb="FF000000"/>
      </right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horizontal="right"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readingOrder="0"/>
    </xf>
    <xf borderId="0" fillId="3" fontId="2" numFmtId="0" xfId="0" applyAlignment="1" applyFill="1" applyFont="1">
      <alignment readingOrder="0"/>
    </xf>
    <xf borderId="0" fillId="3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2" numFmtId="164" xfId="0" applyFont="1" applyNumberFormat="1"/>
    <xf borderId="0" fillId="0" fontId="2" numFmtId="164" xfId="0" applyFont="1" applyNumberFormat="1"/>
    <xf borderId="0" fillId="0" fontId="2" numFmtId="1" xfId="0" applyFont="1" applyNumberFormat="1"/>
    <xf borderId="0" fillId="0" fontId="2" numFmtId="0" xfId="0" applyAlignment="1" applyFont="1">
      <alignment horizontal="right" readingOrder="0"/>
    </xf>
    <xf borderId="0" fillId="3" fontId="2" numFmtId="1" xfId="0" applyAlignment="1" applyFont="1" applyNumberFormat="1">
      <alignment readingOrder="0"/>
    </xf>
    <xf borderId="0" fillId="3" fontId="2" numFmtId="1" xfId="0" applyAlignment="1" applyFont="1" applyNumberFormat="1">
      <alignment readingOrder="0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3" fontId="2" numFmtId="0" xfId="0" applyFont="1"/>
    <xf borderId="0" fillId="3" fontId="2" numFmtId="1" xfId="0" applyFont="1" applyNumberFormat="1"/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7" numFmtId="164" xfId="0" applyAlignment="1" applyFont="1" applyNumberFormat="1">
      <alignment horizontal="right" readingOrder="0" vertical="bottom"/>
    </xf>
    <xf borderId="0" fillId="3" fontId="7" numFmtId="0" xfId="0" applyAlignment="1" applyFont="1">
      <alignment horizontal="right" readingOrder="0" vertical="bottom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2" numFmtId="2" xfId="0" applyAlignment="1" applyFont="1" applyNumberFormat="1">
      <alignment readingOrder="0"/>
    </xf>
    <xf borderId="0" fillId="3" fontId="2" numFmtId="165" xfId="0" applyAlignment="1" applyFont="1" applyNumberFormat="1">
      <alignment readingOrder="0"/>
    </xf>
    <xf borderId="0" fillId="4" fontId="2" numFmtId="3" xfId="0" applyAlignment="1" applyFill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4" fontId="10" numFmtId="3" xfId="0" applyAlignment="1" applyFont="1" applyNumberFormat="1">
      <alignment readingOrder="0"/>
    </xf>
    <xf borderId="0" fillId="5" fontId="2" numFmtId="164" xfId="0" applyAlignment="1" applyFill="1" applyFont="1" applyNumberFormat="1">
      <alignment readingOrder="0"/>
    </xf>
    <xf borderId="0" fillId="5" fontId="2" numFmtId="164" xfId="0" applyFont="1" applyNumberFormat="1"/>
    <xf borderId="0" fillId="5" fontId="2" numFmtId="164" xfId="0" applyFont="1" applyNumberFormat="1"/>
    <xf borderId="0" fillId="0" fontId="7" numFmtId="0" xfId="0" applyAlignment="1" applyFont="1">
      <alignment vertical="bottom"/>
    </xf>
    <xf borderId="0" fillId="0" fontId="2" numFmtId="166" xfId="0" applyAlignment="1" applyFont="1" applyNumberFormat="1">
      <alignment readingOrder="0"/>
    </xf>
    <xf borderId="0" fillId="0" fontId="2" numFmtId="9" xfId="0" applyAlignment="1" applyFont="1" applyNumberFormat="1">
      <alignment horizontal="right" readingOrder="0"/>
    </xf>
    <xf borderId="0" fillId="0" fontId="11" numFmtId="9" xfId="0" applyAlignment="1" applyFont="1" applyNumberFormat="1">
      <alignment readingOrder="0"/>
    </xf>
    <xf borderId="0" fillId="0" fontId="12" numFmtId="10" xfId="0" applyAlignment="1" applyFont="1" applyNumberFormat="1">
      <alignment readingOrder="0"/>
    </xf>
    <xf borderId="0" fillId="5" fontId="1" numFmtId="164" xfId="0" applyFont="1" applyNumberFormat="1"/>
    <xf borderId="0" fillId="0" fontId="1" numFmtId="0" xfId="0" applyFont="1"/>
    <xf borderId="0" fillId="6" fontId="2" numFmtId="164" xfId="0" applyFill="1" applyFont="1" applyNumberFormat="1"/>
    <xf borderId="0" fillId="0" fontId="8" numFmtId="0" xfId="0" applyAlignment="1" applyFont="1">
      <alignment vertical="bottom"/>
    </xf>
    <xf borderId="0" fillId="0" fontId="7" numFmtId="1" xfId="0" applyAlignment="1" applyFont="1" applyNumberFormat="1">
      <alignment vertical="bottom"/>
    </xf>
    <xf borderId="0" fillId="0" fontId="8" numFmtId="167" xfId="0" applyAlignment="1" applyFont="1" applyNumberFormat="1">
      <alignment readingOrder="0" vertical="bottom"/>
    </xf>
    <xf borderId="0" fillId="0" fontId="7" numFmtId="167" xfId="0" applyAlignment="1" applyFont="1" applyNumberFormat="1">
      <alignment horizontal="right" vertical="bottom"/>
    </xf>
    <xf borderId="0" fillId="0" fontId="13" numFmtId="167" xfId="0" applyAlignment="1" applyFont="1" applyNumberFormat="1">
      <alignment readingOrder="0" vertical="bottom"/>
    </xf>
    <xf borderId="0" fillId="0" fontId="7" numFmtId="1" xfId="0" applyAlignment="1" applyFont="1" applyNumberFormat="1">
      <alignment horizontal="right" vertical="bottom"/>
    </xf>
    <xf borderId="0" fillId="0" fontId="7" numFmtId="167" xfId="0" applyAlignment="1" applyFont="1" applyNumberFormat="1">
      <alignment horizontal="right" readingOrder="0" vertical="bottom"/>
    </xf>
    <xf borderId="0" fillId="0" fontId="7" numFmtId="1" xfId="0" applyAlignment="1" applyFont="1" applyNumberFormat="1">
      <alignment readingOrder="0" vertical="bottom"/>
    </xf>
    <xf borderId="0" fillId="0" fontId="14" numFmtId="166" xfId="0" applyAlignment="1" applyFont="1" applyNumberFormat="1">
      <alignment readingOrder="0" vertical="bottom"/>
    </xf>
    <xf borderId="0" fillId="0" fontId="7" numFmtId="166" xfId="0" applyAlignment="1" applyFont="1" applyNumberFormat="1">
      <alignment readingOrder="0" vertical="bottom"/>
    </xf>
    <xf borderId="0" fillId="0" fontId="7" numFmtId="2" xfId="0" applyAlignment="1" applyFont="1" applyNumberFormat="1">
      <alignment horizontal="right" readingOrder="0" vertical="bottom"/>
    </xf>
    <xf borderId="0" fillId="0" fontId="14" numFmtId="0" xfId="0" applyAlignment="1" applyFont="1">
      <alignment readingOrder="0" vertical="bottom"/>
    </xf>
    <xf borderId="0" fillId="0" fontId="7" numFmtId="166" xfId="0" applyAlignment="1" applyFont="1" applyNumberFormat="1">
      <alignment readingOrder="0" vertical="bottom"/>
    </xf>
    <xf borderId="0" fillId="0" fontId="7" numFmtId="1" xfId="0" applyAlignment="1" applyFont="1" applyNumberFormat="1">
      <alignment horizontal="right" readingOrder="0" vertical="bottom"/>
    </xf>
    <xf borderId="0" fillId="0" fontId="7" numFmtId="1" xfId="0" applyAlignment="1" applyFont="1" applyNumberFormat="1">
      <alignment readingOrder="0" vertical="bottom"/>
    </xf>
    <xf borderId="0" fillId="0" fontId="7" numFmtId="167" xfId="0" applyAlignment="1" applyFont="1" applyNumberFormat="1">
      <alignment vertical="bottom"/>
    </xf>
    <xf borderId="0" fillId="0" fontId="7" numFmtId="0" xfId="0" applyAlignment="1" applyFont="1">
      <alignment horizontal="right" vertical="bottom"/>
    </xf>
    <xf borderId="0" fillId="0" fontId="15" numFmtId="1" xfId="0" applyAlignment="1" applyFont="1" applyNumberFormat="1">
      <alignment vertical="bottom"/>
    </xf>
    <xf borderId="0" fillId="0" fontId="16" numFmtId="1" xfId="0" applyAlignment="1" applyFont="1" applyNumberFormat="1">
      <alignment readingOrder="0" vertical="bottom"/>
    </xf>
    <xf borderId="0" fillId="0" fontId="17" numFmtId="0" xfId="0" applyAlignment="1" applyFont="1">
      <alignment readingOrder="0" vertical="bottom"/>
    </xf>
    <xf borderId="0" fillId="0" fontId="18" numFmtId="0" xfId="0" applyAlignment="1" applyFont="1">
      <alignment vertical="bottom"/>
    </xf>
    <xf borderId="0" fillId="0" fontId="19" numFmtId="0" xfId="0" applyAlignment="1" applyFont="1">
      <alignment vertical="bottom"/>
    </xf>
    <xf borderId="0" fillId="0" fontId="8" numFmtId="167" xfId="0" applyAlignment="1" applyFont="1" applyNumberFormat="1">
      <alignment vertical="bottom"/>
    </xf>
    <xf borderId="0" fillId="0" fontId="8" numFmtId="1" xfId="0" applyAlignment="1" applyFont="1" applyNumberFormat="1">
      <alignment vertical="bottom"/>
    </xf>
    <xf borderId="0" fillId="0" fontId="20" numFmtId="167" xfId="0" applyAlignment="1" applyFont="1" applyNumberFormat="1">
      <alignment readingOrder="0" vertical="bottom"/>
    </xf>
    <xf borderId="0" fillId="0" fontId="7" numFmtId="167" xfId="0" applyAlignment="1" applyFont="1" applyNumberFormat="1">
      <alignment readingOrder="0" vertical="bottom"/>
    </xf>
    <xf borderId="0" fillId="0" fontId="7" numFmtId="0" xfId="0" applyAlignment="1" applyFont="1">
      <alignment readingOrder="0" vertical="bottom"/>
    </xf>
    <xf borderId="0" fillId="0" fontId="2" numFmtId="167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" numFmtId="0" xfId="0" applyFont="1"/>
    <xf borderId="0" fillId="0" fontId="7" numFmtId="1" xfId="0" applyAlignment="1" applyFont="1" applyNumberFormat="1">
      <alignment readingOrder="0" vertical="bottom"/>
    </xf>
    <xf borderId="0" fillId="0" fontId="7" numFmtId="1" xfId="0" applyAlignment="1" applyFont="1" applyNumberFormat="1">
      <alignment readingOrder="0" vertical="bottom"/>
    </xf>
    <xf borderId="0" fillId="0" fontId="21" numFmtId="1" xfId="0" applyAlignment="1" applyFont="1" applyNumberFormat="1">
      <alignment horizontal="right" readingOrder="0" vertical="bottom"/>
    </xf>
    <xf borderId="0" fillId="0" fontId="7" numFmtId="10" xfId="0" applyAlignment="1" applyFont="1" applyNumberFormat="1">
      <alignment vertical="bottom"/>
    </xf>
    <xf borderId="0" fillId="0" fontId="7" numFmtId="2" xfId="0" applyAlignment="1" applyFont="1" applyNumberFormat="1">
      <alignment vertical="bottom"/>
    </xf>
    <xf borderId="0" fillId="0" fontId="7" numFmtId="2" xfId="0" applyAlignment="1" applyFont="1" applyNumberFormat="1">
      <alignment horizontal="right" vertical="bottom"/>
    </xf>
    <xf borderId="0" fillId="0" fontId="2" numFmtId="1" xfId="0" applyAlignment="1" applyFont="1" applyNumberFormat="1">
      <alignment readingOrder="0"/>
    </xf>
    <xf borderId="0" fillId="0" fontId="8" numFmtId="0" xfId="0" applyAlignment="1" applyFont="1">
      <alignment vertical="bottom"/>
    </xf>
    <xf borderId="0" fillId="0" fontId="2" numFmtId="9" xfId="0" applyFont="1" applyNumberFormat="1"/>
    <xf borderId="0" fillId="0" fontId="8" numFmtId="0" xfId="0" applyAlignment="1" applyFont="1">
      <alignment horizontal="right" vertical="bottom"/>
    </xf>
    <xf borderId="0" fillId="5" fontId="8" numFmtId="0" xfId="0" applyAlignment="1" applyFont="1">
      <alignment readingOrder="0" vertical="bottom"/>
    </xf>
    <xf borderId="0" fillId="5" fontId="8" numFmtId="0" xfId="0" applyAlignment="1" applyFont="1">
      <alignment horizontal="right" readingOrder="0" vertical="bottom"/>
    </xf>
    <xf borderId="0" fillId="0" fontId="7" numFmtId="0" xfId="0" applyAlignment="1" applyFont="1">
      <alignment horizontal="right" readingOrder="0" vertical="bottom"/>
    </xf>
    <xf borderId="0" fillId="0" fontId="2" numFmtId="2" xfId="0" applyAlignment="1" applyFont="1" applyNumberFormat="1">
      <alignment horizontal="right"/>
    </xf>
    <xf borderId="0" fillId="0" fontId="2" numFmtId="1" xfId="0" applyAlignment="1" applyFont="1" applyNumberFormat="1">
      <alignment horizontal="right"/>
    </xf>
    <xf borderId="0" fillId="3" fontId="2" numFmtId="3" xfId="0" applyAlignment="1" applyFont="1" applyNumberFormat="1">
      <alignment readingOrder="0"/>
    </xf>
    <xf borderId="0" fillId="3" fontId="2" numFmtId="3" xfId="0" applyAlignment="1" applyFont="1" applyNumberFormat="1">
      <alignment readingOrder="0"/>
    </xf>
    <xf borderId="0" fillId="0" fontId="7" numFmtId="0" xfId="0" applyAlignment="1" applyFont="1">
      <alignment readingOrder="0" vertical="bottom"/>
    </xf>
    <xf borderId="0" fillId="0" fontId="2" numFmtId="9" xfId="0" applyAlignment="1" applyFont="1" applyNumberFormat="1">
      <alignment horizontal="right" readingOrder="0"/>
    </xf>
    <xf borderId="0" fillId="0" fontId="7" numFmtId="9" xfId="0" applyAlignment="1" applyFont="1" applyNumberFormat="1">
      <alignment horizontal="right" vertical="bottom"/>
    </xf>
    <xf borderId="0" fillId="0" fontId="7" numFmtId="0" xfId="0" applyAlignment="1" applyFont="1">
      <alignment horizontal="right" vertical="bottom"/>
    </xf>
    <xf borderId="0" fillId="3" fontId="2" numFmtId="168" xfId="0" applyAlignment="1" applyFont="1" applyNumberFormat="1">
      <alignment readingOrder="0"/>
    </xf>
    <xf borderId="0" fillId="0" fontId="7" numFmtId="1" xfId="0" applyAlignment="1" applyFont="1" applyNumberFormat="1">
      <alignment vertical="bottom"/>
    </xf>
    <xf borderId="0" fillId="0" fontId="2" numFmtId="10" xfId="0" applyAlignment="1" applyFont="1" applyNumberFormat="1">
      <alignment readingOrder="0"/>
    </xf>
    <xf borderId="0" fillId="0" fontId="1" numFmtId="0" xfId="0" applyAlignment="1" applyFont="1">
      <alignment horizontal="right"/>
    </xf>
    <xf borderId="0" fillId="0" fontId="7" numFmtId="10" xfId="0" applyAlignment="1" applyFont="1" applyNumberFormat="1">
      <alignment horizontal="right" readingOrder="0" vertical="bottom"/>
    </xf>
    <xf borderId="0" fillId="0" fontId="22" numFmtId="0" xfId="0" applyAlignment="1" applyFont="1">
      <alignment vertical="bottom"/>
    </xf>
    <xf borderId="0" fillId="0" fontId="7" numFmtId="10" xfId="0" applyAlignment="1" applyFont="1" applyNumberFormat="1">
      <alignment horizontal="right" vertical="bottom"/>
    </xf>
    <xf borderId="0" fillId="0" fontId="23" numFmtId="0" xfId="0" applyAlignment="1" applyFont="1">
      <alignment horizontal="right" vertical="bottom"/>
    </xf>
    <xf borderId="0" fillId="7" fontId="7" numFmtId="10" xfId="0" applyAlignment="1" applyFill="1" applyFont="1" applyNumberFormat="1">
      <alignment horizontal="right" readingOrder="0" vertical="bottom"/>
    </xf>
    <xf borderId="0" fillId="7" fontId="7" numFmtId="10" xfId="0" applyAlignment="1" applyFont="1" applyNumberFormat="1">
      <alignment horizontal="right" vertical="bottom"/>
    </xf>
    <xf borderId="0" fillId="5" fontId="8" numFmtId="0" xfId="0" applyAlignment="1" applyFont="1">
      <alignment vertical="bottom"/>
    </xf>
    <xf borderId="0" fillId="0" fontId="7" numFmtId="164" xfId="0" applyAlignment="1" applyFont="1" applyNumberFormat="1">
      <alignment horizontal="right" vertical="bottom"/>
    </xf>
    <xf borderId="0" fillId="8" fontId="24" numFmtId="0" xfId="0" applyAlignment="1" applyFill="1" applyFont="1">
      <alignment horizontal="left" readingOrder="0"/>
    </xf>
    <xf borderId="0" fillId="0" fontId="25" numFmtId="1" xfId="0" applyAlignment="1" applyFont="1" applyNumberFormat="1">
      <alignment vertical="bottom"/>
    </xf>
    <xf borderId="0" fillId="0" fontId="2" numFmtId="164" xfId="0" applyAlignment="1" applyFont="1" applyNumberFormat="1">
      <alignment readingOrder="0"/>
    </xf>
    <xf borderId="0" fillId="0" fontId="7" numFmtId="1" xfId="0" applyAlignment="1" applyFont="1" applyNumberFormat="1">
      <alignment readingOrder="0" vertical="bottom"/>
    </xf>
    <xf borderId="0" fillId="0" fontId="2" numFmtId="1" xfId="0" applyAlignment="1" applyFont="1" applyNumberFormat="1">
      <alignment readingOrder="0"/>
    </xf>
    <xf borderId="0" fillId="4" fontId="2" numFmtId="0" xfId="0" applyAlignment="1" applyFont="1">
      <alignment readingOrder="0"/>
    </xf>
    <xf borderId="0" fillId="0" fontId="2" numFmtId="165" xfId="0" applyFont="1" applyNumberFormat="1"/>
    <xf borderId="0" fillId="0" fontId="7" numFmtId="0" xfId="0" applyAlignment="1" applyFont="1">
      <alignment readingOrder="0" vertical="bottom"/>
    </xf>
    <xf borderId="0" fillId="2" fontId="8" numFmtId="0" xfId="0" applyAlignment="1" applyFont="1">
      <alignment vertical="bottom"/>
    </xf>
    <xf borderId="0" fillId="2" fontId="1" numFmtId="0" xfId="0" applyAlignment="1" applyFont="1">
      <alignment horizontal="center" readingOrder="0"/>
    </xf>
    <xf borderId="1" fillId="0" fontId="26" numFmtId="0" xfId="0" applyBorder="1" applyFont="1"/>
    <xf borderId="0" fillId="2" fontId="7" numFmtId="0" xfId="0" applyAlignment="1" applyFont="1">
      <alignment vertical="bottom"/>
    </xf>
    <xf borderId="0" fillId="2" fontId="27" numFmtId="0" xfId="0" applyAlignment="1" applyFont="1">
      <alignment horizontal="center" readingOrder="0"/>
    </xf>
    <xf borderId="1" fillId="2" fontId="28" numFmtId="0" xfId="0" applyAlignment="1" applyBorder="1" applyFont="1">
      <alignment horizontal="center" readingOrder="0"/>
    </xf>
    <xf borderId="1" fillId="0" fontId="2" numFmtId="164" xfId="0" applyBorder="1" applyFont="1" applyNumberFormat="1"/>
    <xf borderId="1" fillId="0" fontId="2" numFmtId="164" xfId="0" applyBorder="1" applyFont="1" applyNumberFormat="1"/>
    <xf borderId="1" fillId="0" fontId="2" numFmtId="0" xfId="0" applyAlignment="1" applyBorder="1" applyFont="1">
      <alignment horizontal="right"/>
    </xf>
    <xf borderId="1" fillId="0" fontId="2" numFmtId="0" xfId="0" applyBorder="1" applyFont="1"/>
    <xf borderId="1" fillId="3" fontId="2" numFmtId="0" xfId="0" applyAlignment="1" applyBorder="1" applyFont="1">
      <alignment readingOrder="0"/>
    </xf>
    <xf borderId="1" fillId="3" fontId="2" numFmtId="3" xfId="0" applyAlignment="1" applyBorder="1" applyFont="1" applyNumberFormat="1">
      <alignment readingOrder="0"/>
    </xf>
    <xf borderId="0" fillId="3" fontId="2" numFmtId="9" xfId="0" applyAlignment="1" applyFont="1" applyNumberFormat="1">
      <alignment readingOrder="0"/>
    </xf>
    <xf borderId="1" fillId="0" fontId="2" numFmtId="0" xfId="0" applyAlignment="1" applyBorder="1" applyFont="1">
      <alignment horizontal="right" readingOrder="0"/>
    </xf>
    <xf borderId="0" fillId="8" fontId="2" numFmtId="0" xfId="0" applyAlignment="1" applyFont="1">
      <alignment horizontal="right" readingOrder="0"/>
    </xf>
    <xf borderId="1" fillId="0" fontId="2" numFmtId="0" xfId="0" applyAlignment="1" applyBorder="1" applyFont="1">
      <alignment readingOrder="0"/>
    </xf>
    <xf borderId="1" fillId="0" fontId="2" numFmtId="9" xfId="0" applyAlignment="1" applyBorder="1" applyFont="1" applyNumberFormat="1">
      <alignment readingOrder="0"/>
    </xf>
    <xf borderId="0" fillId="0" fontId="2" numFmtId="9" xfId="0" applyAlignment="1" applyFont="1" applyNumberFormat="1">
      <alignment readingOrder="0"/>
    </xf>
    <xf borderId="0" fillId="7" fontId="1" numFmtId="0" xfId="0" applyAlignment="1" applyFont="1">
      <alignment horizontal="center" readingOrder="0"/>
    </xf>
    <xf borderId="0" fillId="9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0" fillId="7" fontId="1" numFmtId="0" xfId="0" applyAlignment="1" applyFont="1">
      <alignment horizontal="center" readingOrder="0"/>
    </xf>
    <xf borderId="1" fillId="7" fontId="1" numFmtId="0" xfId="0" applyAlignment="1" applyBorder="1" applyFont="1">
      <alignment horizontal="center" readingOrder="0"/>
    </xf>
    <xf borderId="0" fillId="9" fontId="1" numFmtId="0" xfId="0" applyAlignment="1" applyFont="1">
      <alignment horizontal="center" readingOrder="0"/>
    </xf>
    <xf borderId="1" fillId="9" fontId="1" numFmtId="0" xfId="0" applyAlignment="1" applyBorder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Energy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'LFP-Direct'!$D$9:$F$9</c:f>
              <c:numCache/>
            </c:numRef>
          </c:val>
        </c:ser>
        <c:ser>
          <c:idx val="1"/>
          <c:order val="1"/>
          <c:tx>
            <c:v>Labor/Maintenance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'LFP-Direct'!$D$10:$F$10</c:f>
              <c:numCache/>
            </c:numRef>
          </c:val>
        </c:ser>
        <c:ser>
          <c:idx val="2"/>
          <c:order val="2"/>
          <c:tx>
            <c:v>Consumables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'LFP-Direct'!$D$11:$F$11</c:f>
              <c:numCache/>
            </c:numRef>
          </c:val>
        </c:ser>
        <c:ser>
          <c:idx val="3"/>
          <c:order val="3"/>
          <c:tx>
            <c:v>Waste Handling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'LFP-Direct'!$D$12:$F$12</c:f>
              <c:numCache/>
            </c:numRef>
          </c:val>
        </c:ser>
        <c:ser>
          <c:idx val="4"/>
          <c:order val="4"/>
          <c:tx>
            <c:v>Feedstock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'LFP-Direct'!$D$13:$F$13</c:f>
              <c:numCache/>
            </c:numRef>
          </c:val>
        </c:ser>
        <c:ser>
          <c:idx val="5"/>
          <c:order val="5"/>
          <c:tx>
            <c:v>Transporation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'LFP-Direct'!$D$14:$F$14</c:f>
              <c:numCache/>
            </c:numRef>
          </c:val>
        </c:ser>
        <c:ser>
          <c:idx val="6"/>
          <c:order val="6"/>
          <c:tx>
            <c:v>Transportation (Waste)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'LFP-Direct'!$D$15:$F$15</c:f>
              <c:numCache/>
            </c:numRef>
          </c:val>
        </c:ser>
        <c:overlap val="100"/>
        <c:axId val="1479579815"/>
        <c:axId val="1242144582"/>
      </c:barChart>
      <c:catAx>
        <c:axId val="1479579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2144582"/>
      </c:catAx>
      <c:valAx>
        <c:axId val="12421445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95798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Energy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'NMC-Direct'!$D$9:$F$9</c:f>
              <c:numCache/>
            </c:numRef>
          </c:val>
        </c:ser>
        <c:ser>
          <c:idx val="1"/>
          <c:order val="1"/>
          <c:tx>
            <c:v>Labor/Maintenance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'NMC-Direct'!$D$10:$F$10</c:f>
              <c:numCache/>
            </c:numRef>
          </c:val>
        </c:ser>
        <c:ser>
          <c:idx val="2"/>
          <c:order val="2"/>
          <c:tx>
            <c:v>Consumables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'NMC-Direct'!$D$11:$F$11</c:f>
              <c:numCache/>
            </c:numRef>
          </c:val>
        </c:ser>
        <c:ser>
          <c:idx val="3"/>
          <c:order val="3"/>
          <c:tx>
            <c:v>Waste Handling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'NMC-Direct'!$D$12:$F$12</c:f>
              <c:numCache/>
            </c:numRef>
          </c:val>
        </c:ser>
        <c:ser>
          <c:idx val="4"/>
          <c:order val="4"/>
          <c:tx>
            <c:v>Input Feedstock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'NMC-Direct'!$D$13:$F$13</c:f>
              <c:numCache/>
            </c:numRef>
          </c:val>
        </c:ser>
        <c:ser>
          <c:idx val="5"/>
          <c:order val="5"/>
          <c:tx>
            <c:v>Transportation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'NMC-Direct'!$D$14:$F$14</c:f>
              <c:numCache/>
            </c:numRef>
          </c:val>
        </c:ser>
        <c:ser>
          <c:idx val="6"/>
          <c:order val="6"/>
          <c:tx>
            <c:v>Transportation (Waste)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'NMC-Direct'!$D$15:$F$15</c:f>
              <c:numCache/>
            </c:numRef>
          </c:val>
        </c:ser>
        <c:overlap val="100"/>
        <c:axId val="2137327634"/>
        <c:axId val="1923410839"/>
      </c:barChart>
      <c:catAx>
        <c:axId val="21373276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3410839"/>
      </c:catAx>
      <c:valAx>
        <c:axId val="19234108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7327634"/>
      </c:valAx>
    </c:plotArea>
    <c:legend>
      <c:legendPos val="r"/>
      <c:layout>
        <c:manualLayout>
          <c:xMode val="edge"/>
          <c:yMode val="edge"/>
          <c:x val="0.7310559895833334"/>
          <c:y val="0.05808625336927224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Energy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'NMC-Pyro'!$D$9:$F$9</c:f>
              <c:numCache/>
            </c:numRef>
          </c:val>
        </c:ser>
        <c:ser>
          <c:idx val="1"/>
          <c:order val="1"/>
          <c:tx>
            <c:v>Labor/Maintenance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'NMC-Pyro'!$D$10:$F$10</c:f>
              <c:numCache/>
            </c:numRef>
          </c:val>
        </c:ser>
        <c:ser>
          <c:idx val="2"/>
          <c:order val="2"/>
          <c:tx>
            <c:v>Consumables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'NMC-Pyro'!$D$11:$F$11</c:f>
              <c:numCache/>
            </c:numRef>
          </c:val>
        </c:ser>
        <c:ser>
          <c:idx val="3"/>
          <c:order val="3"/>
          <c:tx>
            <c:v>Waste Handling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'NMC-Pyro'!$D$12:$F$12</c:f>
              <c:numCache/>
            </c:numRef>
          </c:val>
        </c:ser>
        <c:ser>
          <c:idx val="4"/>
          <c:order val="4"/>
          <c:tx>
            <c:v>Input Feedstock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'NMC-Pyro'!$D$13:$F$13</c:f>
              <c:numCache/>
            </c:numRef>
          </c:val>
        </c:ser>
        <c:ser>
          <c:idx val="5"/>
          <c:order val="5"/>
          <c:tx>
            <c:v>Transportation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'NMC-Pyro'!$D$14:$F$14</c:f>
              <c:numCache/>
            </c:numRef>
          </c:val>
        </c:ser>
        <c:ser>
          <c:idx val="6"/>
          <c:order val="6"/>
          <c:tx>
            <c:v>Transportation (Waste)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'NMC-Pyro'!$D$15:$F$15</c:f>
              <c:numCache/>
            </c:numRef>
          </c:val>
        </c:ser>
        <c:overlap val="100"/>
        <c:axId val="980357616"/>
        <c:axId val="446103268"/>
      </c:barChart>
      <c:catAx>
        <c:axId val="9803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46103268"/>
      </c:catAx>
      <c:valAx>
        <c:axId val="4461032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03576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Energy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'LFP-Hydro'!$D$9:$F$9</c:f>
              <c:numCache/>
            </c:numRef>
          </c:val>
        </c:ser>
        <c:ser>
          <c:idx val="1"/>
          <c:order val="1"/>
          <c:tx>
            <c:v>Labor/Maintenance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'LFP-Hydro'!$D$10:$F$10</c:f>
              <c:numCache/>
            </c:numRef>
          </c:val>
        </c:ser>
        <c:ser>
          <c:idx val="2"/>
          <c:order val="2"/>
          <c:tx>
            <c:v>Consumables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'LFP-Hydro'!$D$11:$F$11</c:f>
              <c:numCache/>
            </c:numRef>
          </c:val>
        </c:ser>
        <c:ser>
          <c:idx val="3"/>
          <c:order val="3"/>
          <c:tx>
            <c:v>Waste Handling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'LFP-Hydro'!$D$12:$F$12</c:f>
              <c:numCache/>
            </c:numRef>
          </c:val>
        </c:ser>
        <c:ser>
          <c:idx val="4"/>
          <c:order val="4"/>
          <c:tx>
            <c:v>Input Feedstock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'LFP-Hydro'!$D$13:$F$13</c:f>
              <c:numCache/>
            </c:numRef>
          </c:val>
        </c:ser>
        <c:ser>
          <c:idx val="5"/>
          <c:order val="5"/>
          <c:tx>
            <c:v>Transportation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'LFP-Hydro'!$D$14:$F$14</c:f>
              <c:numCache/>
            </c:numRef>
          </c:val>
        </c:ser>
        <c:ser>
          <c:idx val="6"/>
          <c:order val="6"/>
          <c:tx>
            <c:v>Transportation (Waste)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'LFP-Hydro'!$D$15:$F$15</c:f>
              <c:numCache/>
            </c:numRef>
          </c:val>
        </c:ser>
        <c:overlap val="100"/>
        <c:axId val="987774793"/>
        <c:axId val="1961477263"/>
      </c:barChart>
      <c:catAx>
        <c:axId val="9877747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1477263"/>
      </c:catAx>
      <c:valAx>
        <c:axId val="19614772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7774793"/>
      </c:valAx>
    </c:plotArea>
    <c:legend>
      <c:legendPos val="r"/>
      <c:layout>
        <c:manualLayout>
          <c:xMode val="edge"/>
          <c:yMode val="edge"/>
          <c:x val="0.7327226562500001"/>
          <c:y val="0.055390835579514824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Energy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Hybrid'!$D$9:$F$9</c:f>
              <c:numCache/>
            </c:numRef>
          </c:val>
        </c:ser>
        <c:ser>
          <c:idx val="1"/>
          <c:order val="1"/>
          <c:tx>
            <c:v>Labor/Maintenance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Hybrid'!$D$10:$F$10</c:f>
              <c:numCache/>
            </c:numRef>
          </c:val>
        </c:ser>
        <c:ser>
          <c:idx val="2"/>
          <c:order val="2"/>
          <c:tx>
            <c:v>Consumables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Hybrid'!$D$11:$F$11</c:f>
              <c:numCache/>
            </c:numRef>
          </c:val>
        </c:ser>
        <c:ser>
          <c:idx val="3"/>
          <c:order val="3"/>
          <c:tx>
            <c:v>Waste Handling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Hybrid'!$D$12:$F$12</c:f>
              <c:numCache/>
            </c:numRef>
          </c:val>
        </c:ser>
        <c:ser>
          <c:idx val="4"/>
          <c:order val="4"/>
          <c:tx>
            <c:v>Input Feedstock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Hybrid'!$D$13:$F$13</c:f>
              <c:numCache/>
            </c:numRef>
          </c:val>
        </c:ser>
        <c:ser>
          <c:idx val="5"/>
          <c:order val="5"/>
          <c:tx>
            <c:v>Transportation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Hybrid'!$D$14:$F$14</c:f>
              <c:numCache/>
            </c:numRef>
          </c:val>
        </c:ser>
        <c:ser>
          <c:idx val="6"/>
          <c:order val="6"/>
          <c:tx>
            <c:v>Transportation (Waste)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'Pyro-Hydro Hybrid'!$D$15:$F$15</c:f>
              <c:numCache/>
            </c:numRef>
          </c:val>
        </c:ser>
        <c:overlap val="100"/>
        <c:axId val="546896020"/>
        <c:axId val="736814646"/>
      </c:barChart>
      <c:catAx>
        <c:axId val="5468960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6814646"/>
      </c:catAx>
      <c:valAx>
        <c:axId val="7368146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4689602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95250</xdr:colOff>
      <xdr:row>1</xdr:row>
      <xdr:rowOff>114300</xdr:rowOff>
    </xdr:from>
    <xdr:ext cx="592455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438150</xdr:colOff>
      <xdr:row>2</xdr:row>
      <xdr:rowOff>19050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47625</xdr:colOff>
      <xdr:row>2</xdr:row>
      <xdr:rowOff>19050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323850</xdr:colOff>
      <xdr:row>2</xdr:row>
      <xdr:rowOff>123825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342900</xdr:colOff>
      <xdr:row>1</xdr:row>
      <xdr:rowOff>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lobalpetrolprices.com/USA/natural_gas_prices/" TargetMode="External"/><Relationship Id="rId42" Type="http://schemas.openxmlformats.org/officeDocument/2006/relationships/hyperlink" Target="https://www.nature.com/articles/s41467-023-36197-6?utm_source=chatgpt.com" TargetMode="External"/><Relationship Id="rId41" Type="http://schemas.openxmlformats.org/officeDocument/2006/relationships/hyperlink" Target="https://ec.europa.eu/eurostat/statistics-explained/index.php?title=Natural_gas_price_statistics" TargetMode="External"/><Relationship Id="rId44" Type="http://schemas.openxmlformats.org/officeDocument/2006/relationships/hyperlink" Target="https://paper.people.com.cn/rmrb/html/2024-04/24/nw.D110000renmrb_20240424_1-18.htm?utm_source=chatgpt.com" TargetMode="External"/><Relationship Id="rId43" Type="http://schemas.openxmlformats.org/officeDocument/2006/relationships/hyperlink" Target="https://news.stanford.edu/stories/2025/01/recycling-lithium-ion-batteries-cuts-emissions-and-strengthens-supply-chain?utm_source=chatgpt.com" TargetMode="External"/><Relationship Id="rId46" Type="http://schemas.openxmlformats.org/officeDocument/2006/relationships/hyperlink" Target="https://www.iru.org/what-we-do/facilitating-trade-and-transit/different-types-freight-transport/how-much-does-goods-transport-cost-kilometre?utm_source=chatgpt.com" TargetMode="External"/><Relationship Id="rId45" Type="http://schemas.openxmlformats.org/officeDocument/2006/relationships/hyperlink" Target="https://www.uberfreight.com/blog/freight-trucking-rates-guide" TargetMode="External"/><Relationship Id="rId1" Type="http://schemas.openxmlformats.org/officeDocument/2006/relationships/hyperlink" Target="https://www.san-lan.com/faq/cost-analysis-of-the-entire-life-cycle-of-lithium-battery-recycling-equipment.html" TargetMode="External"/><Relationship Id="rId2" Type="http://schemas.openxmlformats.org/officeDocument/2006/relationships/hyperlink" Target="https://publications.anl.gov/anlpubs/2019/07/153050.pdf" TargetMode="External"/><Relationship Id="rId3" Type="http://schemas.openxmlformats.org/officeDocument/2006/relationships/hyperlink" Target="https://publications.anl.gov/anlpubs/2019/07/153050.pdf" TargetMode="External"/><Relationship Id="rId4" Type="http://schemas.openxmlformats.org/officeDocument/2006/relationships/hyperlink" Target="https://dtsc.ca.gov/facility-fees" TargetMode="External"/><Relationship Id="rId9" Type="http://schemas.openxmlformats.org/officeDocument/2006/relationships/hyperlink" Target="https://ec.europa.eu/eurostat/web/products-eurostat-news/w/ddn-20250328-1?utm_source=chatgpt.com" TargetMode="External"/><Relationship Id="rId48" Type="http://schemas.openxmlformats.org/officeDocument/2006/relationships/hyperlink" Target="https://www.jiaxing.gov.cn/art/2023/9/14/art_1229333441_5174530.html?utm_source=chatgpt.com" TargetMode="External"/><Relationship Id="rId47" Type="http://schemas.openxmlformats.org/officeDocument/2006/relationships/hyperlink" Target="https://theicct.org/wp-content/uploads/2023/04/tco-alt-powertrain-long-haul-trucks-us-apr23.pdf?utm_source=chatgpt.com" TargetMode="External"/><Relationship Id="rId49" Type="http://schemas.openxmlformats.org/officeDocument/2006/relationships/hyperlink" Target="https://www.epa.gov/sites/default/files/2016-03/documents/r02002.pdf?utm_source=chatgpt.com" TargetMode="External"/><Relationship Id="rId5" Type="http://schemas.openxmlformats.org/officeDocument/2006/relationships/hyperlink" Target="https://dtsc.ca.gov/facility-fees" TargetMode="External"/><Relationship Id="rId6" Type="http://schemas.openxmlformats.org/officeDocument/2006/relationships/hyperlink" Target="https://www.gov.uk/government/publications/environmental-permitting-charges-guidance/environmental-permitting-charges-guidance" TargetMode="External"/><Relationship Id="rId7" Type="http://schemas.openxmlformats.org/officeDocument/2006/relationships/hyperlink" Target="https://www.san-lan.com/faq/cost-analysis-of-the-entire-life-cycle-of-lithium-battery-recycling-equipment.html" TargetMode="External"/><Relationship Id="rId8" Type="http://schemas.openxmlformats.org/officeDocument/2006/relationships/hyperlink" Target="https://fred.stlouisfed.org/series/CES3000000003?utm_source=chatgpt.com" TargetMode="External"/><Relationship Id="rId31" Type="http://schemas.openxmlformats.org/officeDocument/2006/relationships/hyperlink" Target="https://taxsummaries.pwc.com/Peoples-Republic-of-China/Corporate/Taxes-on-corporate-income" TargetMode="External"/><Relationship Id="rId30" Type="http://schemas.openxmlformats.org/officeDocument/2006/relationships/hyperlink" Target="https://www.metal.com/en/markets/41?utm_source=chatgpt.com" TargetMode="External"/><Relationship Id="rId33" Type="http://schemas.openxmlformats.org/officeDocument/2006/relationships/hyperlink" Target="https://taxfoundation.org/data/all/eu/corporate-income-tax-rates-europe/" TargetMode="External"/><Relationship Id="rId32" Type="http://schemas.openxmlformats.org/officeDocument/2006/relationships/hyperlink" Target="https://taxsummaries.pwc.com/united-states/corporate/taxes-on-corporate-income" TargetMode="External"/><Relationship Id="rId35" Type="http://schemas.openxmlformats.org/officeDocument/2006/relationships/hyperlink" Target="https://www.china-briefing.com/news/chinas-industrial-power-rates-category-electricity-usage-region-classification/?utm_source=chatgpt.com" TargetMode="External"/><Relationship Id="rId34" Type="http://schemas.openxmlformats.org/officeDocument/2006/relationships/hyperlink" Target="https://www.cell.com/joule/fulltext/S2542-4351%2820%2930497-9?utm_source=chatgpt.com" TargetMode="External"/><Relationship Id="rId37" Type="http://schemas.openxmlformats.org/officeDocument/2006/relationships/hyperlink" Target="https://ec.europa.eu/eurostat/statistics-explained/index.php?oldid=666866" TargetMode="External"/><Relationship Id="rId36" Type="http://schemas.openxmlformats.org/officeDocument/2006/relationships/hyperlink" Target="https://www.electricchoice.com/electricity-prices-by-state/" TargetMode="External"/><Relationship Id="rId39" Type="http://schemas.openxmlformats.org/officeDocument/2006/relationships/hyperlink" Target="https://www.intratec.us/solutions/energy-prices-markets/commodity/natural-gas-price-china?utm_source=chatgpt.com" TargetMode="External"/><Relationship Id="rId38" Type="http://schemas.openxmlformats.org/officeDocument/2006/relationships/hyperlink" Target="https://www.sciencedirect.com/science/article/pii/S0007850623000689" TargetMode="External"/><Relationship Id="rId20" Type="http://schemas.openxmlformats.org/officeDocument/2006/relationships/hyperlink" Target="https://elements.visualcapitalist.com/the-key-minerals-in-an-ev-battery/" TargetMode="External"/><Relationship Id="rId22" Type="http://schemas.openxmlformats.org/officeDocument/2006/relationships/hyperlink" Target="https://elements.visualcapitalist.com/visualized-inside-a-lithium-ion-battery" TargetMode="External"/><Relationship Id="rId21" Type="http://schemas.openxmlformats.org/officeDocument/2006/relationships/hyperlink" Target="https://firstamerica.com/how-much-is-recycled-copper-worth" TargetMode="External"/><Relationship Id="rId24" Type="http://schemas.openxmlformats.org/officeDocument/2006/relationships/hyperlink" Target="https://forscrap.com/scrap-metal-prices" TargetMode="External"/><Relationship Id="rId23" Type="http://schemas.openxmlformats.org/officeDocument/2006/relationships/hyperlink" Target="https://elements.visualcapitalist.com/the-key-minerals-in-an-ev-battery/" TargetMode="External"/><Relationship Id="rId26" Type="http://schemas.openxmlformats.org/officeDocument/2006/relationships/hyperlink" Target="https://elements.visualcapitalist.com/the-key-minerals-in-an-ev-battery/" TargetMode="External"/><Relationship Id="rId25" Type="http://schemas.openxmlformats.org/officeDocument/2006/relationships/hyperlink" Target="https://elements.visualcapitalist.com/visualized-inside-a-lithium-ion-battery" TargetMode="External"/><Relationship Id="rId28" Type="http://schemas.openxmlformats.org/officeDocument/2006/relationships/hyperlink" Target="https://elements.visualcapitalist.com/visualized-inside-a-lithium-ion-battery" TargetMode="External"/><Relationship Id="rId27" Type="http://schemas.openxmlformats.org/officeDocument/2006/relationships/hyperlink" Target="https://www.metal.com/en/markets/34" TargetMode="External"/><Relationship Id="rId29" Type="http://schemas.openxmlformats.org/officeDocument/2006/relationships/hyperlink" Target="https://elements.visualcapitalist.com/the-key-minerals-in-an-ev-battery/" TargetMode="External"/><Relationship Id="rId51" Type="http://schemas.openxmlformats.org/officeDocument/2006/relationships/hyperlink" Target="https://elements.visualcapitalist.com/visualized-inside-a-lithium-ion-battery" TargetMode="External"/><Relationship Id="rId50" Type="http://schemas.openxmlformats.org/officeDocument/2006/relationships/hyperlink" Target="https://pubmed.ncbi.nlm.nih.gov/33743340" TargetMode="External"/><Relationship Id="rId52" Type="http://schemas.openxmlformats.org/officeDocument/2006/relationships/drawing" Target="../drawings/drawing1.xml"/><Relationship Id="rId11" Type="http://schemas.openxmlformats.org/officeDocument/2006/relationships/hyperlink" Target="https://www.san-lan.com/faq/cost-analysis-of-the-entire-life-cycle-of-lithium-battery-recycling-equipment.html" TargetMode="External"/><Relationship Id="rId10" Type="http://schemas.openxmlformats.org/officeDocument/2006/relationships/hyperlink" Target="https://www.san-lan.com/faq/cost-analysis-of-the-entire-life-cycle-of-lithium-battery-recycling-equipment.html" TargetMode="External"/><Relationship Id="rId13" Type="http://schemas.openxmlformats.org/officeDocument/2006/relationships/hyperlink" Target="https://www.san-lan.com/faq/cost-analysis-of-the-entire-life-cycle-of-lithium-battery-recycling-equipment.html" TargetMode="External"/><Relationship Id="rId12" Type="http://schemas.openxmlformats.org/officeDocument/2006/relationships/hyperlink" Target="https://www.san-lan.com/faq/cost-analysis-of-the-entire-life-cycle-of-lithium-battery-recycling-equipment.html" TargetMode="External"/><Relationship Id="rId15" Type="http://schemas.openxmlformats.org/officeDocument/2006/relationships/hyperlink" Target="https://www.san-lan.com/faq/cost-analysis-of-the-entire-life-cycle-of-lithium-battery-recycling-equipment.html" TargetMode="External"/><Relationship Id="rId14" Type="http://schemas.openxmlformats.org/officeDocument/2006/relationships/hyperlink" Target="https://www.san-lan.com/faq/cost-analysis-of-the-entire-life-cycle-of-lithium-battery-recycling-equipment.html" TargetMode="External"/><Relationship Id="rId17" Type="http://schemas.openxmlformats.org/officeDocument/2006/relationships/hyperlink" Target="https://www.ctgreenbank.com/wp-content/uploads/2024/05/CTGB-Solar-and-Battery-Recycling-Working-Group-meeting-May-28-2024.pdf" TargetMode="External"/><Relationship Id="rId16" Type="http://schemas.openxmlformats.org/officeDocument/2006/relationships/hyperlink" Target="https://www.fastmarkets.com/insights/china-lithium-ion-battery-recycling/" TargetMode="External"/><Relationship Id="rId19" Type="http://schemas.openxmlformats.org/officeDocument/2006/relationships/hyperlink" Target="https://elements.visualcapitalist.com/visualized-inside-a-lithium-ion-battery" TargetMode="External"/><Relationship Id="rId18" Type="http://schemas.openxmlformats.org/officeDocument/2006/relationships/hyperlink" Target="https://www.fastmarkets.com/insights/european-lfp-recycling-vital-for-future-but-facing-economic-barriers-lme-week/?utm_source=chatgpt.com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tratec.us/solutions/energy-prices-markets/commodity/natural-gas-price-china?utm_source=chatgpt.com" TargetMode="External"/><Relationship Id="rId42" Type="http://schemas.openxmlformats.org/officeDocument/2006/relationships/hyperlink" Target="https://ec.europa.eu/eurostat/statistics-explained/index.php?title=Natural_gas_price_statistics" TargetMode="External"/><Relationship Id="rId41" Type="http://schemas.openxmlformats.org/officeDocument/2006/relationships/hyperlink" Target="https://www.globalpetrolprices.com/USA/natural_gas_prices/" TargetMode="External"/><Relationship Id="rId44" Type="http://schemas.openxmlformats.org/officeDocument/2006/relationships/hyperlink" Target="https://news.stanford.edu/stories/2025/01/recycling-lithium-ion-batteries-cuts-emissions-and-strengthens-supply-chain?utm_source=chatgpt.com" TargetMode="External"/><Relationship Id="rId43" Type="http://schemas.openxmlformats.org/officeDocument/2006/relationships/hyperlink" Target="https://www.nature.com/articles/s41467-023-36197-6?utm_source=chatgpt.com" TargetMode="External"/><Relationship Id="rId46" Type="http://schemas.openxmlformats.org/officeDocument/2006/relationships/hyperlink" Target="https://www.uberfreight.com/blog/freight-trucking-rates-guide" TargetMode="External"/><Relationship Id="rId45" Type="http://schemas.openxmlformats.org/officeDocument/2006/relationships/hyperlink" Target="https://paper.people.com.cn/rmrb/html/2024-04/24/nw.D110000renmrb_20240424_1-18.htm?utm_source=chatgpt.com" TargetMode="External"/><Relationship Id="rId1" Type="http://schemas.openxmlformats.org/officeDocument/2006/relationships/hyperlink" Target="https://www.san-lan.com/faq/cost-analysis-of-the-entire-life-cycle-of-lithium-battery-recycling-equipment.html" TargetMode="External"/><Relationship Id="rId2" Type="http://schemas.openxmlformats.org/officeDocument/2006/relationships/hyperlink" Target="https://publications.anl.gov/anlpubs/2019/07/153050.pdf" TargetMode="External"/><Relationship Id="rId3" Type="http://schemas.openxmlformats.org/officeDocument/2006/relationships/hyperlink" Target="https://publications.anl.gov/anlpubs/2019/07/153050.pdf" TargetMode="External"/><Relationship Id="rId4" Type="http://schemas.openxmlformats.org/officeDocument/2006/relationships/hyperlink" Target="https://dtsc.ca.gov/facility-fees" TargetMode="External"/><Relationship Id="rId9" Type="http://schemas.openxmlformats.org/officeDocument/2006/relationships/hyperlink" Target="https://ec.europa.eu/eurostat/web/products-eurostat-news/w/ddn-20250328-1?utm_source=chatgpt.com" TargetMode="External"/><Relationship Id="rId48" Type="http://schemas.openxmlformats.org/officeDocument/2006/relationships/hyperlink" Target="https://theicct.org/wp-content/uploads/2023/04/tco-alt-powertrain-long-haul-trucks-us-apr23.pdf?utm_source=chatgpt.com" TargetMode="External"/><Relationship Id="rId47" Type="http://schemas.openxmlformats.org/officeDocument/2006/relationships/hyperlink" Target="https://www.iru.org/what-we-do/facilitating-trade-and-transit/different-types-freight-transport/how-much-does-goods-transport-cost-kilometre?utm_source=chatgpt.com" TargetMode="External"/><Relationship Id="rId49" Type="http://schemas.openxmlformats.org/officeDocument/2006/relationships/hyperlink" Target="https://www.jiaxing.gov.cn/art/2023/9/14/art_1229333441_5174530.html?utm_source=chatgpt.com" TargetMode="External"/><Relationship Id="rId5" Type="http://schemas.openxmlformats.org/officeDocument/2006/relationships/hyperlink" Target="https://dtsc.ca.gov/facility-fees" TargetMode="External"/><Relationship Id="rId6" Type="http://schemas.openxmlformats.org/officeDocument/2006/relationships/hyperlink" Target="https://www.gov.uk/government/publications/environmental-permitting-charges-guidance/environmental-permitting-charges-guidance" TargetMode="External"/><Relationship Id="rId7" Type="http://schemas.openxmlformats.org/officeDocument/2006/relationships/hyperlink" Target="https://www.san-lan.com/faq/cost-analysis-of-the-entire-life-cycle-of-lithium-battery-recycling-equipment.html" TargetMode="External"/><Relationship Id="rId8" Type="http://schemas.openxmlformats.org/officeDocument/2006/relationships/hyperlink" Target="https://fred.stlouisfed.org/series/CES3000000003?utm_source=chatgpt.com" TargetMode="External"/><Relationship Id="rId31" Type="http://schemas.openxmlformats.org/officeDocument/2006/relationships/hyperlink" Target="https://iucrc.nsf.gov/centers/achievements/a-closed-loop-process-for-li-ion-battery-recycling/?utm_source=chatgpt.com" TargetMode="External"/><Relationship Id="rId30" Type="http://schemas.openxmlformats.org/officeDocument/2006/relationships/hyperlink" Target="https://www.anl.gov/sites/www/files/2024-08/EV%20Costs%202024%20for%20GPRA%20reporting%20%28August%2019%2C%202024%29.pdf?utm_source=chatgpt.com" TargetMode="External"/><Relationship Id="rId33" Type="http://schemas.openxmlformats.org/officeDocument/2006/relationships/hyperlink" Target="https://taxsummaries.pwc.com/united-states/corporate/taxes-on-corporate-income" TargetMode="External"/><Relationship Id="rId32" Type="http://schemas.openxmlformats.org/officeDocument/2006/relationships/hyperlink" Target="https://taxsummaries.pwc.com/Peoples-Republic-of-China/Corporate/Taxes-on-corporate-income" TargetMode="External"/><Relationship Id="rId35" Type="http://schemas.openxmlformats.org/officeDocument/2006/relationships/hyperlink" Target="https://www.cell.com/joule/fulltext/S2542-4351%2820%2930497-9?utm_source=chatgpt.com" TargetMode="External"/><Relationship Id="rId34" Type="http://schemas.openxmlformats.org/officeDocument/2006/relationships/hyperlink" Target="https://taxfoundation.org/data/all/eu/corporate-income-tax-rates-europe/" TargetMode="External"/><Relationship Id="rId37" Type="http://schemas.openxmlformats.org/officeDocument/2006/relationships/hyperlink" Target="https://www.electricchoice.com/electricity-prices-by-state/" TargetMode="External"/><Relationship Id="rId36" Type="http://schemas.openxmlformats.org/officeDocument/2006/relationships/hyperlink" Target="https://www.china-briefing.com/news/chinas-industrial-power-rates-category-electricity-usage-region-classification/?utm_source=chatgpt.com" TargetMode="External"/><Relationship Id="rId39" Type="http://schemas.openxmlformats.org/officeDocument/2006/relationships/hyperlink" Target="https://www.sciencedirect.com/science/article/pii/S0007850623000689" TargetMode="External"/><Relationship Id="rId38" Type="http://schemas.openxmlformats.org/officeDocument/2006/relationships/hyperlink" Target="https://ec.europa.eu/eurostat/statistics-explained/index.php?oldid=666866" TargetMode="External"/><Relationship Id="rId20" Type="http://schemas.openxmlformats.org/officeDocument/2006/relationships/hyperlink" Target="https://elements.visualcapitalist.com/the-key-minerals-in-an-ev-battery/" TargetMode="External"/><Relationship Id="rId22" Type="http://schemas.openxmlformats.org/officeDocument/2006/relationships/hyperlink" Target="https://elements.visualcapitalist.com/visualized-inside-a-lithium-ion-battery" TargetMode="External"/><Relationship Id="rId21" Type="http://schemas.openxmlformats.org/officeDocument/2006/relationships/hyperlink" Target="https://firstamerica.com/how-much-is-recycled-copper-worth" TargetMode="External"/><Relationship Id="rId24" Type="http://schemas.openxmlformats.org/officeDocument/2006/relationships/hyperlink" Target="https://forscrap.com/scrap-metal-prices" TargetMode="External"/><Relationship Id="rId23" Type="http://schemas.openxmlformats.org/officeDocument/2006/relationships/hyperlink" Target="https://elements.visualcapitalist.com/the-key-minerals-in-an-ev-battery/" TargetMode="External"/><Relationship Id="rId26" Type="http://schemas.openxmlformats.org/officeDocument/2006/relationships/hyperlink" Target="https://elements.visualcapitalist.com/the-key-minerals-in-an-ev-battery/" TargetMode="External"/><Relationship Id="rId25" Type="http://schemas.openxmlformats.org/officeDocument/2006/relationships/hyperlink" Target="https://elements.visualcapitalist.com/visualized-inside-a-lithium-ion-battery" TargetMode="External"/><Relationship Id="rId28" Type="http://schemas.openxmlformats.org/officeDocument/2006/relationships/hyperlink" Target="https://elements.visualcapitalist.com/visualized-inside-a-lithium-ion-battery" TargetMode="External"/><Relationship Id="rId27" Type="http://schemas.openxmlformats.org/officeDocument/2006/relationships/hyperlink" Target="https://www.metal.com/en/markets/34" TargetMode="External"/><Relationship Id="rId29" Type="http://schemas.openxmlformats.org/officeDocument/2006/relationships/hyperlink" Target="https://elements.visualcapitalist.com/the-key-minerals-in-an-ev-battery/" TargetMode="External"/><Relationship Id="rId51" Type="http://schemas.openxmlformats.org/officeDocument/2006/relationships/hyperlink" Target="https://pubmed.ncbi.nlm.nih.gov/33743340" TargetMode="External"/><Relationship Id="rId50" Type="http://schemas.openxmlformats.org/officeDocument/2006/relationships/hyperlink" Target="https://www.epa.gov/sites/default/files/2016-03/documents/r02002.pdf?utm_source=chatgpt.com" TargetMode="External"/><Relationship Id="rId53" Type="http://schemas.openxmlformats.org/officeDocument/2006/relationships/hyperlink" Target="https://www.mdpi.com/2075-4701/10/8/1107?utm_source=chatgpt.com" TargetMode="External"/><Relationship Id="rId52" Type="http://schemas.openxmlformats.org/officeDocument/2006/relationships/hyperlink" Target="https://elements.visualcapitalist.com/the-key-minerals-in-an-ev-battery/" TargetMode="External"/><Relationship Id="rId11" Type="http://schemas.openxmlformats.org/officeDocument/2006/relationships/hyperlink" Target="https://www.san-lan.com/faq/cost-analysis-of-the-entire-life-cycle-of-lithium-battery-recycling-equipment.html" TargetMode="External"/><Relationship Id="rId10" Type="http://schemas.openxmlformats.org/officeDocument/2006/relationships/hyperlink" Target="https://www.san-lan.com/faq/cost-analysis-of-the-entire-life-cycle-of-lithium-battery-recycling-equipment.html" TargetMode="External"/><Relationship Id="rId54" Type="http://schemas.openxmlformats.org/officeDocument/2006/relationships/drawing" Target="../drawings/drawing2.xml"/><Relationship Id="rId13" Type="http://schemas.openxmlformats.org/officeDocument/2006/relationships/hyperlink" Target="https://www.san-lan.com/faq/cost-analysis-of-the-entire-life-cycle-of-lithium-battery-recycling-equipment.html" TargetMode="External"/><Relationship Id="rId12" Type="http://schemas.openxmlformats.org/officeDocument/2006/relationships/hyperlink" Target="https://www.san-lan.com/faq/cost-analysis-of-the-entire-life-cycle-of-lithium-battery-recycling-equipment.html" TargetMode="External"/><Relationship Id="rId15" Type="http://schemas.openxmlformats.org/officeDocument/2006/relationships/hyperlink" Target="https://www.san-lan.com/faq/cost-analysis-of-the-entire-life-cycle-of-lithium-battery-recycling-equipment.html" TargetMode="External"/><Relationship Id="rId14" Type="http://schemas.openxmlformats.org/officeDocument/2006/relationships/hyperlink" Target="https://www.san-lan.com/faq/cost-analysis-of-the-entire-life-cycle-of-lithium-battery-recycling-equipment.html" TargetMode="External"/><Relationship Id="rId17" Type="http://schemas.openxmlformats.org/officeDocument/2006/relationships/hyperlink" Target="https://www.scrapmonster.com/scrap-yard/price/lithium-ion-battery-scrap/122?utm_source=chatgpt.com" TargetMode="External"/><Relationship Id="rId16" Type="http://schemas.openxmlformats.org/officeDocument/2006/relationships/hyperlink" Target="https://discoveryalert.com.au/news/chinas-lithium-ion-battery-recycling-2025-outlook/" TargetMode="External"/><Relationship Id="rId19" Type="http://schemas.openxmlformats.org/officeDocument/2006/relationships/hyperlink" Target="https://elements.visualcapitalist.com/visualized-inside-a-lithium-ion-battery" TargetMode="External"/><Relationship Id="rId18" Type="http://schemas.openxmlformats.org/officeDocument/2006/relationships/hyperlink" Target="https://www.fastmarkets.com/insights/european-lfp-recycling-vital-for-future-but-facing-economic-barriers-lme-week/?utm_source=chatgpt.com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paper.people.com.cn/rmrb/html/2024-04/24/nw.D110000renmrb_20240424_1-18.htm?utm_source=chatgpt.com" TargetMode="External"/><Relationship Id="rId42" Type="http://schemas.openxmlformats.org/officeDocument/2006/relationships/hyperlink" Target="https://www.iru.org/what-we-do/facilitating-trade-and-transit/different-types-freight-transport/how-much-does-goods-transport-cost-kilometre?utm_source=chatgpt.com" TargetMode="External"/><Relationship Id="rId41" Type="http://schemas.openxmlformats.org/officeDocument/2006/relationships/hyperlink" Target="https://www.uberfreight.com/blog/freight-trucking-rates-guide" TargetMode="External"/><Relationship Id="rId44" Type="http://schemas.openxmlformats.org/officeDocument/2006/relationships/hyperlink" Target="https://www.jiaxing.gov.cn/art/2023/9/14/art_1229333441_5174530.html?utm_source=chatgpt.com" TargetMode="External"/><Relationship Id="rId43" Type="http://schemas.openxmlformats.org/officeDocument/2006/relationships/hyperlink" Target="https://theicct.org/wp-content/uploads/2023/04/tco-alt-powertrain-long-haul-trucks-us-apr23.pdf?utm_source=chatgpt.com" TargetMode="External"/><Relationship Id="rId46" Type="http://schemas.openxmlformats.org/officeDocument/2006/relationships/hyperlink" Target="https://pubmed.ncbi.nlm.nih.gov/33743340" TargetMode="External"/><Relationship Id="rId45" Type="http://schemas.openxmlformats.org/officeDocument/2006/relationships/hyperlink" Target="https://www.epa.gov/sites/default/files/2016-03/documents/r02002.pdf?utm_source=chatgpt.com" TargetMode="External"/><Relationship Id="rId1" Type="http://schemas.openxmlformats.org/officeDocument/2006/relationships/hyperlink" Target="https://www.guanmamachinery.com/a-complete-guide-to-lithium-battery-recycling-machine-cost-investment-insights-roi" TargetMode="External"/><Relationship Id="rId2" Type="http://schemas.openxmlformats.org/officeDocument/2006/relationships/hyperlink" Target="https://www.guanmamachinery.com/a-complete-guide-to-lithium-battery-recycling-machine-cost-investment-insights-roi" TargetMode="External"/><Relationship Id="rId3" Type="http://schemas.openxmlformats.org/officeDocument/2006/relationships/hyperlink" Target="https://www.guanmamachinery.com/a-complete-guide-to-lithium-battery-recycling-machine-cost-investment-insights-roi" TargetMode="External"/><Relationship Id="rId4" Type="http://schemas.openxmlformats.org/officeDocument/2006/relationships/hyperlink" Target="https://www.san-lan.com/faq/cost-analysis-of-the-entire-life-cycle-of-lithium-battery-recycling-equipment.html" TargetMode="External"/><Relationship Id="rId9" Type="http://schemas.openxmlformats.org/officeDocument/2006/relationships/hyperlink" Target="https://www.gov.uk/government/publications/environmental-permitting-charges-guidance/environmental-permitting-charges-guidance" TargetMode="External"/><Relationship Id="rId48" Type="http://schemas.openxmlformats.org/officeDocument/2006/relationships/hyperlink" Target="https://www.jiaxing.gov.cn/art/2023/9/14/art_1229333441_5174530.html?utm_source=chatgpt.com" TargetMode="External"/><Relationship Id="rId47" Type="http://schemas.openxmlformats.org/officeDocument/2006/relationships/hyperlink" Target="https://notebooklm.google.com/notebook/5dfb93e9-ed31-4228-a4e4-41cf738d6936" TargetMode="External"/><Relationship Id="rId49" Type="http://schemas.openxmlformats.org/officeDocument/2006/relationships/hyperlink" Target="https://s27.q4cdn.com/432858399/files/doc_presentations/2022/LICY-Investor-Presentation-April-2022-v-Final-for-4.12.22-posting.pdf?utm_source=chatgpt.com" TargetMode="External"/><Relationship Id="rId5" Type="http://schemas.openxmlformats.org/officeDocument/2006/relationships/hyperlink" Target="https://publications.anl.gov/anlpubs/2019/07/153050.pdf" TargetMode="External"/><Relationship Id="rId6" Type="http://schemas.openxmlformats.org/officeDocument/2006/relationships/hyperlink" Target="https://cen.acs.org/environment/recycling/Umicore-wants-build-worlds-largest/100/i23?utm_source=chatgpt.com" TargetMode="External"/><Relationship Id="rId7" Type="http://schemas.openxmlformats.org/officeDocument/2006/relationships/hyperlink" Target="https://www.guanmamachinery.com/the-ultimate-guide-to-setting-up-a-lithium-battery-recycling-plant-in-2025-cost" TargetMode="External"/><Relationship Id="rId8" Type="http://schemas.openxmlformats.org/officeDocument/2006/relationships/hyperlink" Target="https://dtsc.ca.gov/facility-fees" TargetMode="External"/><Relationship Id="rId31" Type="http://schemas.openxmlformats.org/officeDocument/2006/relationships/hyperlink" Target="https://www.china-briefing.com/news/chinas-industrial-power-rates-category-electricity-usage-region-classification/?utm_source=chatgpt.com" TargetMode="External"/><Relationship Id="rId30" Type="http://schemas.openxmlformats.org/officeDocument/2006/relationships/hyperlink" Target="https://dergipark.org.tr/en/download/article-file/2920690?utm_source=chatgpt.com" TargetMode="External"/><Relationship Id="rId33" Type="http://schemas.openxmlformats.org/officeDocument/2006/relationships/hyperlink" Target="https://ec.europa.eu/eurostat/statistics-explained/index.php?oldid=666866" TargetMode="External"/><Relationship Id="rId32" Type="http://schemas.openxmlformats.org/officeDocument/2006/relationships/hyperlink" Target="https://www.electricchoice.com/electricity-prices-by-state/" TargetMode="External"/><Relationship Id="rId35" Type="http://schemas.openxmlformats.org/officeDocument/2006/relationships/hyperlink" Target="https://www.intratec.us/solutions/energy-prices-markets/commodity/natural-gas-price-china?utm_source=chatgpt.com" TargetMode="External"/><Relationship Id="rId34" Type="http://schemas.openxmlformats.org/officeDocument/2006/relationships/hyperlink" Target="https://link.springer.com/article/10.1007/s10163-023-01842-1?utm_source=chatgpt.com" TargetMode="External"/><Relationship Id="rId37" Type="http://schemas.openxmlformats.org/officeDocument/2006/relationships/hyperlink" Target="https://ec.europa.eu/eurostat/statistics-explained/index.php?title=Natural_gas_price_statistics" TargetMode="External"/><Relationship Id="rId36" Type="http://schemas.openxmlformats.org/officeDocument/2006/relationships/hyperlink" Target="https://www.globalpetrolprices.com/USA/natural_gas_prices/" TargetMode="External"/><Relationship Id="rId39" Type="http://schemas.openxmlformats.org/officeDocument/2006/relationships/hyperlink" Target="https://news.stanford.edu/stories/2025/01/recycling-lithium-ion-batteries-cuts-emissions-and-strengthens-supply-chain?utm_source=chatgpt.com" TargetMode="External"/><Relationship Id="rId38" Type="http://schemas.openxmlformats.org/officeDocument/2006/relationships/hyperlink" Target="https://pubs.rsc.org/en/content/articlelanding/2025/gc/d4gc05409a?utm_source=chatgpt.com" TargetMode="External"/><Relationship Id="rId20" Type="http://schemas.openxmlformats.org/officeDocument/2006/relationships/hyperlink" Target="https://www.scrapmonster.com/scrap-yard/price/lithium-ion-battery-scrap/122?utm_source=chatgpt.com" TargetMode="External"/><Relationship Id="rId22" Type="http://schemas.openxmlformats.org/officeDocument/2006/relationships/hyperlink" Target="https://www.dailymetalprice.com/" TargetMode="External"/><Relationship Id="rId21" Type="http://schemas.openxmlformats.org/officeDocument/2006/relationships/hyperlink" Target="https://www.fastmarkets.com/insights/european-lfp-recycling-vital-for-future-but-facing-economic-barriers-lme-week/?utm_source=chatgpt.com" TargetMode="External"/><Relationship Id="rId24" Type="http://schemas.openxmlformats.org/officeDocument/2006/relationships/hyperlink" Target="https://tradingeconomics.com/commodity/lithium" TargetMode="External"/><Relationship Id="rId23" Type="http://schemas.openxmlformats.org/officeDocument/2006/relationships/hyperlink" Target="https://link.springer.com/chapter/10.1007/978-3-031-48359-2_9?utm_source=chatgpt.com" TargetMode="External"/><Relationship Id="rId26" Type="http://schemas.openxmlformats.org/officeDocument/2006/relationships/hyperlink" Target="https://taxsummaries.pwc.com/Peoples-Republic-of-China/Corporate/Taxes-on-corporate-income" TargetMode="External"/><Relationship Id="rId25" Type="http://schemas.openxmlformats.org/officeDocument/2006/relationships/hyperlink" Target="https://www.umicore.com/en/media/newsroom/umicore-battery-recycling" TargetMode="External"/><Relationship Id="rId28" Type="http://schemas.openxmlformats.org/officeDocument/2006/relationships/hyperlink" Target="https://taxfoundation.org/data/all/eu/corporate-income-tax-rates-europe/" TargetMode="External"/><Relationship Id="rId27" Type="http://schemas.openxmlformats.org/officeDocument/2006/relationships/hyperlink" Target="https://taxsummaries.pwc.com/united-states/corporate/taxes-on-corporate-income" TargetMode="External"/><Relationship Id="rId29" Type="http://schemas.openxmlformats.org/officeDocument/2006/relationships/hyperlink" Target="https://www.mdpi.com/2075-4701/12/10/1642" TargetMode="External"/><Relationship Id="rId51" Type="http://schemas.openxmlformats.org/officeDocument/2006/relationships/drawing" Target="../drawings/drawing3.xml"/><Relationship Id="rId50" Type="http://schemas.openxmlformats.org/officeDocument/2006/relationships/hyperlink" Target="https://aquametals.com/recyclopedia/what-exactly-is-black-mass/?utm_source=chatgpt.com" TargetMode="External"/><Relationship Id="rId11" Type="http://schemas.openxmlformats.org/officeDocument/2006/relationships/hyperlink" Target="https://www.bls.gov/news.release/pdf/ecec.pdf?utm_source=chatgpt.com" TargetMode="External"/><Relationship Id="rId10" Type="http://schemas.openxmlformats.org/officeDocument/2006/relationships/hyperlink" Target="https://www.san-lan.com/faq/cost-analysis-of-the-entire-life-cycle-of-lithium-battery-recycling-equipment.html" TargetMode="External"/><Relationship Id="rId13" Type="http://schemas.openxmlformats.org/officeDocument/2006/relationships/hyperlink" Target="https://www.san-lan.com/faq/cost-analysis-of-the-entire-life-cycle-of-lithium-battery-recycling-equipment.html" TargetMode="External"/><Relationship Id="rId12" Type="http://schemas.openxmlformats.org/officeDocument/2006/relationships/hyperlink" Target="https://ec.europa.eu/eurostat/web/products-eurostat-news/w/ddn-20250328-1?utm_source=chatgpt.com" TargetMode="External"/><Relationship Id="rId15" Type="http://schemas.openxmlformats.org/officeDocument/2006/relationships/hyperlink" Target="https://www.san-lan.com/faq/cost-analysis-of-the-entire-life-cycle-of-lithium-battery-recycling-equipment.html" TargetMode="External"/><Relationship Id="rId14" Type="http://schemas.openxmlformats.org/officeDocument/2006/relationships/hyperlink" Target="https://www.san-lan.com/faq/cost-analysis-of-the-entire-life-cycle-of-lithium-battery-recycling-equipment.html" TargetMode="External"/><Relationship Id="rId17" Type="http://schemas.openxmlformats.org/officeDocument/2006/relationships/hyperlink" Target="https://www.netl.doe.gov/research/Coal/energy-systems/gasification/gasifipedia/slag-utilization" TargetMode="External"/><Relationship Id="rId16" Type="http://schemas.openxmlformats.org/officeDocument/2006/relationships/hyperlink" Target="https://www.san-lan.com/faq/cost-analysis-of-the-entire-life-cycle-of-lithium-battery-recycling-equipment.html" TargetMode="External"/><Relationship Id="rId19" Type="http://schemas.openxmlformats.org/officeDocument/2006/relationships/hyperlink" Target="https://discoveryalert.com.au/news/chinas-lithium-ion-battery-recycling-2025-outlook/" TargetMode="External"/><Relationship Id="rId18" Type="http://schemas.openxmlformats.org/officeDocument/2006/relationships/hyperlink" Target="https://www.netl.doe.gov/research/Coal/energy-systems/gasification/gasifipedia/slag-utilization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china-briefing.com/news/chinas-industrial-power-rates-category-electricity-usage-region-classification/?utm_source=chatgpt.com" TargetMode="External"/><Relationship Id="rId42" Type="http://schemas.openxmlformats.org/officeDocument/2006/relationships/hyperlink" Target="https://ec.europa.eu/eurostat/statistics-explained/index.php?oldid=666866" TargetMode="External"/><Relationship Id="rId41" Type="http://schemas.openxmlformats.org/officeDocument/2006/relationships/hyperlink" Target="https://www.electricchoice.com/electricity-prices-by-state/" TargetMode="External"/><Relationship Id="rId44" Type="http://schemas.openxmlformats.org/officeDocument/2006/relationships/hyperlink" Target="https://www.intratec.us/solutions/energy-prices-markets/commodity/natural-gas-price-china?utm_source=chatgpt.com" TargetMode="External"/><Relationship Id="rId43" Type="http://schemas.openxmlformats.org/officeDocument/2006/relationships/hyperlink" Target="https://www.sciencedirect.com/science/article/pii/S2352152X2300703X?utm_source=chatgpt.com" TargetMode="External"/><Relationship Id="rId46" Type="http://schemas.openxmlformats.org/officeDocument/2006/relationships/hyperlink" Target="https://ec.europa.eu/eurostat/statistics-explained/index.php?title=Natural_gas_price_statistics" TargetMode="External"/><Relationship Id="rId45" Type="http://schemas.openxmlformats.org/officeDocument/2006/relationships/hyperlink" Target="https://www.globalpetrolprices.com/USA/natural_gas_prices/" TargetMode="External"/><Relationship Id="rId1" Type="http://schemas.openxmlformats.org/officeDocument/2006/relationships/hyperlink" Target="https://www.guanmarecycle.com/lithium-ion-battery-recycling-plant-setup/" TargetMode="External"/><Relationship Id="rId2" Type="http://schemas.openxmlformats.org/officeDocument/2006/relationships/hyperlink" Target="https://www.guanmarecycle.com/lithium-ion-battery-recycling-plant-setup/" TargetMode="External"/><Relationship Id="rId3" Type="http://schemas.openxmlformats.org/officeDocument/2006/relationships/hyperlink" Target="https://www.guanmarecycle.com/lithium-ion-battery-recycling-plant-setup/" TargetMode="External"/><Relationship Id="rId4" Type="http://schemas.openxmlformats.org/officeDocument/2006/relationships/hyperlink" Target="https://www.guanmarecycle.com/lithium-ion-battery-recycling-plant-setup/" TargetMode="External"/><Relationship Id="rId9" Type="http://schemas.openxmlformats.org/officeDocument/2006/relationships/hyperlink" Target="https://www.gov.uk/government/publications/environmental-permitting-charges-guidance/environmental-permitting-charges-guidance" TargetMode="External"/><Relationship Id="rId48" Type="http://schemas.openxmlformats.org/officeDocument/2006/relationships/hyperlink" Target="https://news.stanford.edu/stories/2025/01/recycling-lithium-ion-batteries-cuts-emissions-and-strengthens-supply-chain?utm_source=chatgpt.com" TargetMode="External"/><Relationship Id="rId47" Type="http://schemas.openxmlformats.org/officeDocument/2006/relationships/hyperlink" Target="https://advanced.onlinelibrary.wiley.com/doi/10.1002/aenm.202405348?af=R&amp;utm_source=chatgpt.com" TargetMode="External"/><Relationship Id="rId49" Type="http://schemas.openxmlformats.org/officeDocument/2006/relationships/hyperlink" Target="https://paper.people.com.cn/rmrb/html/2024-04/24/nw.D110000renmrb_20240424_1-18.htm?utm_source=chatgpt.com" TargetMode="External"/><Relationship Id="rId5" Type="http://schemas.openxmlformats.org/officeDocument/2006/relationships/hyperlink" Target="https://publications.anl.gov/anlpubs/2019/07/153050.pdf" TargetMode="External"/><Relationship Id="rId6" Type="http://schemas.openxmlformats.org/officeDocument/2006/relationships/hyperlink" Target="https://www.sciencedirect.com/science/article/pii/S0306261924003040?utm_source=chatgpt.com" TargetMode="External"/><Relationship Id="rId7" Type="http://schemas.openxmlformats.org/officeDocument/2006/relationships/hyperlink" Target="https://www.guanmarecycle.com/lithium-ion-battery-recycling-plant-setup/" TargetMode="External"/><Relationship Id="rId8" Type="http://schemas.openxmlformats.org/officeDocument/2006/relationships/hyperlink" Target="https://dtsc.ca.gov/facility-fees" TargetMode="External"/><Relationship Id="rId31" Type="http://schemas.openxmlformats.org/officeDocument/2006/relationships/hyperlink" Target="https://elements.visualcapitalist.com/the-key-minerals-in-an-ev-battery/" TargetMode="External"/><Relationship Id="rId30" Type="http://schemas.openxmlformats.org/officeDocument/2006/relationships/hyperlink" Target="https://elements.visualcapitalist.com/visualized-inside-a-lithium-ion-battery" TargetMode="External"/><Relationship Id="rId33" Type="http://schemas.openxmlformats.org/officeDocument/2006/relationships/hyperlink" Target="https://elements.visualcapitalist.com/visualized-inside-a-lithium-ion-battery" TargetMode="External"/><Relationship Id="rId32" Type="http://schemas.openxmlformats.org/officeDocument/2006/relationships/hyperlink" Target="https://tradingeconomics.com/commodity/lithium" TargetMode="External"/><Relationship Id="rId35" Type="http://schemas.openxmlformats.org/officeDocument/2006/relationships/hyperlink" Target="https://taxsummaries.pwc.com/Peoples-Republic-of-China/Corporate/Taxes-on-corporate-income" TargetMode="External"/><Relationship Id="rId34" Type="http://schemas.openxmlformats.org/officeDocument/2006/relationships/hyperlink" Target="https://elements.visualcapitalist.com/the-key-minerals-in-an-ev-battery/" TargetMode="External"/><Relationship Id="rId37" Type="http://schemas.openxmlformats.org/officeDocument/2006/relationships/hyperlink" Target="https://taxfoundation.org/data/all/eu/corporate-income-tax-rates-europe/" TargetMode="External"/><Relationship Id="rId36" Type="http://schemas.openxmlformats.org/officeDocument/2006/relationships/hyperlink" Target="https://taxsummaries.pwc.com/united-states/corporate/taxes-on-corporate-income" TargetMode="External"/><Relationship Id="rId39" Type="http://schemas.openxmlformats.org/officeDocument/2006/relationships/hyperlink" Target="https://www.nature.com/articles/s41599-025-04629-x?utm_source=chatgpt.com" TargetMode="External"/><Relationship Id="rId38" Type="http://schemas.openxmlformats.org/officeDocument/2006/relationships/hyperlink" Target="https://www.basf.com/us/en/media/smart-scientists/hydrometallurgy" TargetMode="External"/><Relationship Id="rId20" Type="http://schemas.openxmlformats.org/officeDocument/2006/relationships/hyperlink" Target="https://www.ctgreenbank.com/wp-content/uploads/2024/05/CTGB-Solar-and-Battery-Recycling-Working-Group-meeting-May-28-2024.pdf" TargetMode="External"/><Relationship Id="rId22" Type="http://schemas.openxmlformats.org/officeDocument/2006/relationships/hyperlink" Target="https://markets.businessinsider.com/commodities/copper-price" TargetMode="External"/><Relationship Id="rId21" Type="http://schemas.openxmlformats.org/officeDocument/2006/relationships/hyperlink" Target="https://www.fastmarkets.com/insights/european-lfp-recycling-vital-for-future-but-facing-economic-barriers-lme-week/?utm_source=chatgpt.com" TargetMode="External"/><Relationship Id="rId24" Type="http://schemas.openxmlformats.org/officeDocument/2006/relationships/hyperlink" Target="https://elements.visualcapitalist.com/the-key-minerals-in-an-ev-battery/" TargetMode="External"/><Relationship Id="rId23" Type="http://schemas.openxmlformats.org/officeDocument/2006/relationships/hyperlink" Target="https://elements.visualcapitalist.com/visualized-inside-a-lithium-ion-battery" TargetMode="External"/><Relationship Id="rId26" Type="http://schemas.openxmlformats.org/officeDocument/2006/relationships/hyperlink" Target="https://www.intratec.us/solutions/primary-commodity-prices/commodity/aluminum-oxide-prices" TargetMode="External"/><Relationship Id="rId25" Type="http://schemas.openxmlformats.org/officeDocument/2006/relationships/hyperlink" Target="https://www.metal.com/Ternary-precursor-material/202111010002" TargetMode="External"/><Relationship Id="rId28" Type="http://schemas.openxmlformats.org/officeDocument/2006/relationships/hyperlink" Target="https://elements.visualcapitalist.com/the-key-minerals-in-an-ev-battery/" TargetMode="External"/><Relationship Id="rId27" Type="http://schemas.openxmlformats.org/officeDocument/2006/relationships/hyperlink" Target="https://elements.visualcapitalist.com/visualized-inside-a-lithium-ion-battery" TargetMode="External"/><Relationship Id="rId29" Type="http://schemas.openxmlformats.org/officeDocument/2006/relationships/hyperlink" Target="https://www.eastcarb.com/graphite-pricing/" TargetMode="External"/><Relationship Id="rId51" Type="http://schemas.openxmlformats.org/officeDocument/2006/relationships/hyperlink" Target="https://www.iru.org/what-we-do/facilitating-trade-and-transit/different-types-freight-transport/how-much-does-goods-transport-cost-kilometre?utm_source=chatgpt.com" TargetMode="External"/><Relationship Id="rId50" Type="http://schemas.openxmlformats.org/officeDocument/2006/relationships/hyperlink" Target="https://www.uberfreight.com/blog/freight-trucking-rates-guide" TargetMode="External"/><Relationship Id="rId53" Type="http://schemas.openxmlformats.org/officeDocument/2006/relationships/hyperlink" Target="https://www.jiaxing.gov.cn/art/2023/9/14/art_1229333441_5174530.html?utm_source=chatgpt.com" TargetMode="External"/><Relationship Id="rId52" Type="http://schemas.openxmlformats.org/officeDocument/2006/relationships/hyperlink" Target="https://theicct.org/wp-content/uploads/2023/04/tco-alt-powertrain-long-haul-trucks-us-apr23.pdf?utm_source=chatgpt.com" TargetMode="External"/><Relationship Id="rId11" Type="http://schemas.openxmlformats.org/officeDocument/2006/relationships/hyperlink" Target="https://www.bls.gov/news.release/pdf/ecec.pdf?utm_source=chatgpt.com" TargetMode="External"/><Relationship Id="rId55" Type="http://schemas.openxmlformats.org/officeDocument/2006/relationships/hyperlink" Target="https://pubmed.ncbi.nlm.nih.gov/33743340" TargetMode="External"/><Relationship Id="rId10" Type="http://schemas.openxmlformats.org/officeDocument/2006/relationships/hyperlink" Target="https://www.san-lan.com/faq/cost-analysis-of-the-entire-life-cycle-of-lithium-battery-recycling-equipment.html" TargetMode="External"/><Relationship Id="rId54" Type="http://schemas.openxmlformats.org/officeDocument/2006/relationships/hyperlink" Target="https://www.epa.gov/sites/default/files/2016-03/documents/r02002.pdf?utm_source=chatgpt.com" TargetMode="External"/><Relationship Id="rId13" Type="http://schemas.openxmlformats.org/officeDocument/2006/relationships/hyperlink" Target="https://www.san-lan.com/faq/cost-analysis-of-the-entire-life-cycle-of-lithium-battery-recycling-equipment.html" TargetMode="External"/><Relationship Id="rId57" Type="http://schemas.openxmlformats.org/officeDocument/2006/relationships/hyperlink" Target="https://aquametals.com/recyclopedia/what-exactly-is-black-mass/?utm_source=chatgpt.com" TargetMode="External"/><Relationship Id="rId12" Type="http://schemas.openxmlformats.org/officeDocument/2006/relationships/hyperlink" Target="https://ec.europa.eu/eurostat/web/products-eurostat-news/w/ddn-20250328-1?utm_source=chatgpt.com" TargetMode="External"/><Relationship Id="rId56" Type="http://schemas.openxmlformats.org/officeDocument/2006/relationships/hyperlink" Target="https://s27.q4cdn.com/432858399/files/doc_presentations/2022/LICY-Investor-Presentation-April-2022-v-Final-for-4.12.22-posting.pdf?utm_source=chatgpt.com" TargetMode="External"/><Relationship Id="rId15" Type="http://schemas.openxmlformats.org/officeDocument/2006/relationships/hyperlink" Target="https://www.san-lan.com/faq/cost-analysis-of-the-entire-life-cycle-of-lithium-battery-recycling-equipment.html" TargetMode="External"/><Relationship Id="rId14" Type="http://schemas.openxmlformats.org/officeDocument/2006/relationships/hyperlink" Target="https://www.san-lan.com/faq/cost-analysis-of-the-entire-life-cycle-of-lithium-battery-recycling-equipment.html" TargetMode="External"/><Relationship Id="rId58" Type="http://schemas.openxmlformats.org/officeDocument/2006/relationships/drawing" Target="../drawings/drawing4.xml"/><Relationship Id="rId17" Type="http://schemas.openxmlformats.org/officeDocument/2006/relationships/hyperlink" Target="https://www.researchgate.net/publication/339433245_Exploring_the_cost_of_wastewater_treatment_in_a_chemical_industrial_Park_Model_development_and_application" TargetMode="External"/><Relationship Id="rId16" Type="http://schemas.openxmlformats.org/officeDocument/2006/relationships/hyperlink" Target="https://www.san-lan.com/faq/cost-analysis-of-the-entire-life-cycle-of-lithium-battery-recycling-equipment.html" TargetMode="External"/><Relationship Id="rId19" Type="http://schemas.openxmlformats.org/officeDocument/2006/relationships/hyperlink" Target="https://www.fastmarkets.com/insights/china-lithium-ion-battery-recycling/" TargetMode="External"/><Relationship Id="rId18" Type="http://schemas.openxmlformats.org/officeDocument/2006/relationships/hyperlink" Target="https://www.researchgate.net/publication/339433245_Exploring_the_cost_of_wastewater_treatment_in_a_chemical_industrial_Park_Model_development_and_application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tradingeconomics.com/commodity/lithium" TargetMode="External"/><Relationship Id="rId42" Type="http://schemas.openxmlformats.org/officeDocument/2006/relationships/hyperlink" Target="https://elements.visualcapitalist.com/the-key-minerals-in-an-ev-battery/" TargetMode="External"/><Relationship Id="rId41" Type="http://schemas.openxmlformats.org/officeDocument/2006/relationships/hyperlink" Target="https://elements.visualcapitalist.com/visualized-inside-a-lithium-ion-battery" TargetMode="External"/><Relationship Id="rId44" Type="http://schemas.openxmlformats.org/officeDocument/2006/relationships/hyperlink" Target="https://taxsummaries.pwc.com/united-states/corporate/taxes-on-corporate-income" TargetMode="External"/><Relationship Id="rId43" Type="http://schemas.openxmlformats.org/officeDocument/2006/relationships/hyperlink" Target="https://taxsummaries.pwc.com/Peoples-Republic-of-China/Corporate/Taxes-on-corporate-income" TargetMode="External"/><Relationship Id="rId46" Type="http://schemas.openxmlformats.org/officeDocument/2006/relationships/hyperlink" Target="https://pmc.ncbi.nlm.nih.gov/articles/PMC12288061/pdf/es4c13838.pdf" TargetMode="External"/><Relationship Id="rId45" Type="http://schemas.openxmlformats.org/officeDocument/2006/relationships/hyperlink" Target="https://taxfoundation.org/data/all/eu/corporate-income-tax-rates-europe/" TargetMode="External"/><Relationship Id="rId1" Type="http://schemas.openxmlformats.org/officeDocument/2006/relationships/hyperlink" Target="https://www.greenli-ion.com/post/the-real-roi-of-battery-recycling-cost-throughput-and-commercial-value" TargetMode="External"/><Relationship Id="rId2" Type="http://schemas.openxmlformats.org/officeDocument/2006/relationships/hyperlink" Target="https://www.greenli-ion.com/post/the-real-roi-of-battery-recycling-cost-throughput-and-commercial-value" TargetMode="External"/><Relationship Id="rId3" Type="http://schemas.openxmlformats.org/officeDocument/2006/relationships/hyperlink" Target="https://www.greenli-ion.com/post/the-real-roi-of-battery-recycling-cost-throughput-and-commercial-value" TargetMode="External"/><Relationship Id="rId4" Type="http://schemas.openxmlformats.org/officeDocument/2006/relationships/hyperlink" Target="https://biomassproducer.com.au/energy-storage-and-manufacturing/lithium-battery-recycling-the-profitable-path-to-sustainable-energy-storage" TargetMode="External"/><Relationship Id="rId9" Type="http://schemas.openxmlformats.org/officeDocument/2006/relationships/hyperlink" Target="https://www.gov.uk/government/publications/environmental-permitting-charges-guidance/environmental-permitting-charges-guidance" TargetMode="External"/><Relationship Id="rId48" Type="http://schemas.openxmlformats.org/officeDocument/2006/relationships/hyperlink" Target="https://www.electricchoice.com/electricity-prices-by-state/" TargetMode="External"/><Relationship Id="rId47" Type="http://schemas.openxmlformats.org/officeDocument/2006/relationships/hyperlink" Target="https://www.china-briefing.com/news/chinas-industrial-power-rates-category-electricity-usage-region-classification/?utm_source=chatgpt.com" TargetMode="External"/><Relationship Id="rId49" Type="http://schemas.openxmlformats.org/officeDocument/2006/relationships/hyperlink" Target="https://ec.europa.eu/eurostat/statistics-explained/index.php?oldid=666866" TargetMode="External"/><Relationship Id="rId5" Type="http://schemas.openxmlformats.org/officeDocument/2006/relationships/hyperlink" Target="https://biomassproducer.com.au/energy-storage-and-manufacturing/lithium-battery-recycling-the-profitable-path-to-sustainable-energy-storage" TargetMode="External"/><Relationship Id="rId6" Type="http://schemas.openxmlformats.org/officeDocument/2006/relationships/hyperlink" Target="https://biomassproducer.com.au/energy-storage-and-manufacturing/lithium-battery-recycling-the-profitable-path-to-sustainable-energy-storage" TargetMode="External"/><Relationship Id="rId7" Type="http://schemas.openxmlformats.org/officeDocument/2006/relationships/hyperlink" Target="https://www.san-lan.com/faq/how-much-does-a-lead-acid-battery-recycling-plant-cost-key-factors-and-insights.html" TargetMode="External"/><Relationship Id="rId8" Type="http://schemas.openxmlformats.org/officeDocument/2006/relationships/hyperlink" Target="https://dtsc.ca.gov/facility-fees" TargetMode="External"/><Relationship Id="rId31" Type="http://schemas.openxmlformats.org/officeDocument/2006/relationships/hyperlink" Target="https://www.intratec.us/solutions/primary-commodity-prices/commodity/aluminum-oxide-prices" TargetMode="External"/><Relationship Id="rId30" Type="http://schemas.openxmlformats.org/officeDocument/2006/relationships/hyperlink" Target="https://elements.visualcapitalist.com/the-key-minerals-in-an-ev-battery/" TargetMode="External"/><Relationship Id="rId33" Type="http://schemas.openxmlformats.org/officeDocument/2006/relationships/hyperlink" Target="https://elements.visualcapitalist.com/the-key-minerals-in-an-ev-battery/" TargetMode="External"/><Relationship Id="rId32" Type="http://schemas.openxmlformats.org/officeDocument/2006/relationships/hyperlink" Target="https://elements.visualcapitalist.com/visualized-inside-a-lithium-ion-battery" TargetMode="External"/><Relationship Id="rId35" Type="http://schemas.openxmlformats.org/officeDocument/2006/relationships/hyperlink" Target="https://elements.visualcapitalist.com/visualized-inside-a-lithium-ion-battery" TargetMode="External"/><Relationship Id="rId34" Type="http://schemas.openxmlformats.org/officeDocument/2006/relationships/hyperlink" Target="https://www.eastcarb.com/graphite-pricing/" TargetMode="External"/><Relationship Id="rId37" Type="http://schemas.openxmlformats.org/officeDocument/2006/relationships/hyperlink" Target="https://www.metal.com/en/markets/19" TargetMode="External"/><Relationship Id="rId36" Type="http://schemas.openxmlformats.org/officeDocument/2006/relationships/hyperlink" Target="https://elements.visualcapitalist.com/the-key-minerals-in-an-ev-battery/" TargetMode="External"/><Relationship Id="rId39" Type="http://schemas.openxmlformats.org/officeDocument/2006/relationships/hyperlink" Target="https://elements.visualcapitalist.com/the-key-minerals-in-an-ev-battery/" TargetMode="External"/><Relationship Id="rId38" Type="http://schemas.openxmlformats.org/officeDocument/2006/relationships/hyperlink" Target="https://elements.visualcapitalist.com/visualized-inside-a-lithium-ion-battery" TargetMode="External"/><Relationship Id="rId62" Type="http://schemas.openxmlformats.org/officeDocument/2006/relationships/hyperlink" Target="https://pubmed.ncbi.nlm.nih.gov/33743340" TargetMode="External"/><Relationship Id="rId61" Type="http://schemas.openxmlformats.org/officeDocument/2006/relationships/hyperlink" Target="https://www.epa.gov/sites/default/files/2016-03/documents/r02002.pdf?utm_source=chatgpt.com" TargetMode="External"/><Relationship Id="rId20" Type="http://schemas.openxmlformats.org/officeDocument/2006/relationships/hyperlink" Target="https://www.ctgreenbank.com/wp-content/uploads/2024/05/CTGB-Solar-and-Battery-Recycling-Working-Group-meeting-May-28-2024.pdf" TargetMode="External"/><Relationship Id="rId64" Type="http://schemas.openxmlformats.org/officeDocument/2006/relationships/hyperlink" Target="https://aquametals.com/recyclopedia/what-exactly-is-black-mass/?utm_source=chatgpt.com" TargetMode="External"/><Relationship Id="rId63" Type="http://schemas.openxmlformats.org/officeDocument/2006/relationships/hyperlink" Target="https://s27.q4cdn.com/432858399/files/doc_presentations/2022/LICY-Investor-Presentation-April-2022-v-Final-for-4.12.22-posting.pdf?utm_source=chatgpt.com" TargetMode="External"/><Relationship Id="rId22" Type="http://schemas.openxmlformats.org/officeDocument/2006/relationships/hyperlink" Target="https://discoveryalert.com.au/news/battery-grade-nickel-sulphate-prices-2025-market-trends" TargetMode="External"/><Relationship Id="rId21" Type="http://schemas.openxmlformats.org/officeDocument/2006/relationships/hyperlink" Target="https://www.fastmarkets.com/insights/european-lfp-recycling-vital-for-future-but-facing-economic-barriers-lme-week/?utm_source=chatgpt.com" TargetMode="External"/><Relationship Id="rId65" Type="http://schemas.openxmlformats.org/officeDocument/2006/relationships/drawing" Target="../drawings/drawing5.xml"/><Relationship Id="rId24" Type="http://schemas.openxmlformats.org/officeDocument/2006/relationships/hyperlink" Target="https://elements.visualcapitalist.com/the-key-minerals-in-an-ev-battery/" TargetMode="External"/><Relationship Id="rId23" Type="http://schemas.openxmlformats.org/officeDocument/2006/relationships/hyperlink" Target="https://elements.visualcapitalist.com/visualized-inside-a-lithium-ion-battery" TargetMode="External"/><Relationship Id="rId60" Type="http://schemas.openxmlformats.org/officeDocument/2006/relationships/hyperlink" Target="https://www.jiaxing.gov.cn/art/2023/9/14/art_1229333441_5174530.html?utm_source=chatgpt.com" TargetMode="External"/><Relationship Id="rId26" Type="http://schemas.openxmlformats.org/officeDocument/2006/relationships/hyperlink" Target="https://elements.visualcapitalist.com/visualized-inside-a-lithium-ion-battery" TargetMode="External"/><Relationship Id="rId25" Type="http://schemas.openxmlformats.org/officeDocument/2006/relationships/hyperlink" Target="https://tradingeconomics.com/commodity/cobalt" TargetMode="External"/><Relationship Id="rId28" Type="http://schemas.openxmlformats.org/officeDocument/2006/relationships/hyperlink" Target="https://markets.businessinsider.com/commodities/copper-price" TargetMode="External"/><Relationship Id="rId27" Type="http://schemas.openxmlformats.org/officeDocument/2006/relationships/hyperlink" Target="https://elements.visualcapitalist.com/the-key-minerals-in-an-ev-battery/" TargetMode="External"/><Relationship Id="rId29" Type="http://schemas.openxmlformats.org/officeDocument/2006/relationships/hyperlink" Target="https://elements.visualcapitalist.com/visualized-inside-a-lithium-ion-battery" TargetMode="External"/><Relationship Id="rId51" Type="http://schemas.openxmlformats.org/officeDocument/2006/relationships/hyperlink" Target="https://www.intratec.us/solutions/energy-prices-markets/commodity/natural-gas-price-china?utm_source=chatgpt.com" TargetMode="External"/><Relationship Id="rId50" Type="http://schemas.openxmlformats.org/officeDocument/2006/relationships/hyperlink" Target="https://www.nature.com/articles/s41599-025-04629-x?utm_source=chatgpt.com" TargetMode="External"/><Relationship Id="rId53" Type="http://schemas.openxmlformats.org/officeDocument/2006/relationships/hyperlink" Target="https://ec.europa.eu/eurostat/statistics-explained/index.php?title=Natural_gas_price_statistics" TargetMode="External"/><Relationship Id="rId52" Type="http://schemas.openxmlformats.org/officeDocument/2006/relationships/hyperlink" Target="https://www.globalpetrolprices.com/USA/natural_gas_prices/" TargetMode="External"/><Relationship Id="rId11" Type="http://schemas.openxmlformats.org/officeDocument/2006/relationships/hyperlink" Target="https://www.bls.gov/news.release/pdf/ecec.pdf?utm_source=chatgpt.com" TargetMode="External"/><Relationship Id="rId55" Type="http://schemas.openxmlformats.org/officeDocument/2006/relationships/hyperlink" Target="https://news.stanford.edu/stories/2025/01/recycling-lithium-ion-batteries-cuts-emissions-and-strengthens-supply-chain?utm_source=chatgpt.com" TargetMode="External"/><Relationship Id="rId10" Type="http://schemas.openxmlformats.org/officeDocument/2006/relationships/hyperlink" Target="https://www.san-lan.com/faq/cost-analysis-of-the-entire-life-cycle-of-lithium-battery-recycling-equipment.html" TargetMode="External"/><Relationship Id="rId54" Type="http://schemas.openxmlformats.org/officeDocument/2006/relationships/hyperlink" Target="https://pubs.rsc.org/en/content/articlepdf/2025/gc/d4gc05048g" TargetMode="External"/><Relationship Id="rId13" Type="http://schemas.openxmlformats.org/officeDocument/2006/relationships/hyperlink" Target="https://www.san-lan.com/faq/cost-analysis-of-the-entire-life-cycle-of-lithium-battery-recycling-equipment.html" TargetMode="External"/><Relationship Id="rId57" Type="http://schemas.openxmlformats.org/officeDocument/2006/relationships/hyperlink" Target="https://www.uberfreight.com/blog/freight-trucking-rates-guide" TargetMode="External"/><Relationship Id="rId12" Type="http://schemas.openxmlformats.org/officeDocument/2006/relationships/hyperlink" Target="https://ec.europa.eu/eurostat/web/products-eurostat-news/w/ddn-20250328-1?utm_source=chatgpt.com" TargetMode="External"/><Relationship Id="rId56" Type="http://schemas.openxmlformats.org/officeDocument/2006/relationships/hyperlink" Target="https://paper.people.com.cn/rmrb/html/2024-04/24/nw.D110000renmrb_20240424_1-18.htm?utm_source=chatgpt.com" TargetMode="External"/><Relationship Id="rId15" Type="http://schemas.openxmlformats.org/officeDocument/2006/relationships/hyperlink" Target="https://www.san-lan.com/faq/cost-analysis-of-the-entire-life-cycle-of-lithium-battery-recycling-equipment.html" TargetMode="External"/><Relationship Id="rId59" Type="http://schemas.openxmlformats.org/officeDocument/2006/relationships/hyperlink" Target="https://theicct.org/wp-content/uploads/2023/04/tco-alt-powertrain-long-haul-trucks-us-apr23.pdf?utm_source=chatgpt.com" TargetMode="External"/><Relationship Id="rId14" Type="http://schemas.openxmlformats.org/officeDocument/2006/relationships/hyperlink" Target="https://www.san-lan.com/faq/cost-analysis-of-the-entire-life-cycle-of-lithium-battery-recycling-equipment.html" TargetMode="External"/><Relationship Id="rId58" Type="http://schemas.openxmlformats.org/officeDocument/2006/relationships/hyperlink" Target="https://www.iru.org/what-we-do/facilitating-trade-and-transit/different-types-freight-transport/how-much-does-goods-transport-cost-kilometre?utm_source=chatgpt.com" TargetMode="External"/><Relationship Id="rId17" Type="http://schemas.openxmlformats.org/officeDocument/2006/relationships/hyperlink" Target="https://www.netl.doe.gov/research/Coal/energy-systems/gasification/gasifipedia/slag-utilization" TargetMode="External"/><Relationship Id="rId16" Type="http://schemas.openxmlformats.org/officeDocument/2006/relationships/hyperlink" Target="https://www.san-lan.com/faq/cost-analysis-of-the-entire-life-cycle-of-lithium-battery-recycling-equipment.html" TargetMode="External"/><Relationship Id="rId19" Type="http://schemas.openxmlformats.org/officeDocument/2006/relationships/hyperlink" Target="https://www.fastmarkets.com/insights/china-lithium-ion-battery-recycling/" TargetMode="External"/><Relationship Id="rId18" Type="http://schemas.openxmlformats.org/officeDocument/2006/relationships/hyperlink" Target="https://www.netl.doe.gov/research/Coal/energy-systems/gasification/gasifipedia/slag-utilization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0.88"/>
    <col customWidth="1" min="2" max="2" width="19.63"/>
    <col customWidth="1" min="3" max="3" width="16.38"/>
    <col customWidth="1" min="4" max="4" width="21.88"/>
    <col customWidth="1" min="5" max="5" width="19.13"/>
    <col customWidth="1" min="6" max="6" width="17.63"/>
    <col customWidth="1" min="7" max="7" width="20.88"/>
    <col customWidth="1" min="8" max="9" width="20.13"/>
    <col customWidth="1" min="11" max="11" width="15.13"/>
    <col customWidth="1" min="12" max="12" width="14.0"/>
    <col customWidth="1" min="13" max="13" width="36.5"/>
    <col customWidth="1" min="15" max="15" width="17.6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9</v>
      </c>
      <c r="B2" s="4" t="s">
        <v>10</v>
      </c>
      <c r="C2" s="5">
        <v>1000.0</v>
      </c>
      <c r="D2" s="6">
        <v>425.0</v>
      </c>
      <c r="E2" s="6">
        <v>425.0</v>
      </c>
      <c r="F2" s="6">
        <v>425.0</v>
      </c>
    </row>
    <row r="3">
      <c r="A3" s="4" t="s">
        <v>11</v>
      </c>
      <c r="B3" s="4" t="s">
        <v>10</v>
      </c>
      <c r="C3" s="5">
        <v>1000.0</v>
      </c>
      <c r="D3" s="6">
        <f>VLOOKUP(D8, B94:G99, 4)</f>
        <v>1500</v>
      </c>
      <c r="E3" s="7">
        <f>VLOOKUP(E8, B94:G99, 5)</f>
        <v>1000</v>
      </c>
      <c r="F3" s="7">
        <f>VLOOKUP(F8, B94:G99, 6)</f>
        <v>1000</v>
      </c>
      <c r="G3" s="8" t="s">
        <v>12</v>
      </c>
      <c r="H3" s="8" t="s">
        <v>12</v>
      </c>
      <c r="I3" s="8" t="s">
        <v>12</v>
      </c>
    </row>
    <row r="4">
      <c r="A4" s="4" t="s">
        <v>13</v>
      </c>
      <c r="B4" s="4" t="s">
        <v>10</v>
      </c>
      <c r="C4" s="5">
        <v>1000.0</v>
      </c>
      <c r="D4" s="6">
        <f>VLOOKUP(D8, B111:G116, 4)</f>
        <v>80</v>
      </c>
      <c r="E4" s="6">
        <f>VLOOKUP(E8, B111:G116, 5)</f>
        <v>100</v>
      </c>
      <c r="F4" s="6">
        <f>VLOOKUP(F8, B111:G116, 6)</f>
        <v>100</v>
      </c>
      <c r="G4" s="8" t="s">
        <v>14</v>
      </c>
      <c r="H4" s="8" t="s">
        <v>14</v>
      </c>
      <c r="I4" s="8" t="s">
        <v>14</v>
      </c>
    </row>
    <row r="5">
      <c r="A5" s="9" t="s">
        <v>15</v>
      </c>
      <c r="C5" s="10"/>
      <c r="D5" s="11">
        <f t="shared" ref="D5:F5" si="1">SUM(D2:D4)*1000</f>
        <v>2005000</v>
      </c>
      <c r="E5" s="12">
        <f t="shared" si="1"/>
        <v>1525000</v>
      </c>
      <c r="F5" s="12">
        <f t="shared" si="1"/>
        <v>1525000</v>
      </c>
      <c r="I5" s="13"/>
    </row>
    <row r="6">
      <c r="A6" s="9" t="s">
        <v>16</v>
      </c>
      <c r="C6" s="14" t="s">
        <v>17</v>
      </c>
      <c r="D6" s="6">
        <v>5.0</v>
      </c>
    </row>
    <row r="7">
      <c r="A7" s="4"/>
      <c r="B7" s="4"/>
      <c r="C7" s="14"/>
      <c r="D7" s="4"/>
    </row>
    <row r="8">
      <c r="A8" s="4" t="s">
        <v>18</v>
      </c>
      <c r="B8" s="4" t="s">
        <v>19</v>
      </c>
      <c r="C8" s="14" t="s">
        <v>20</v>
      </c>
      <c r="D8" s="6">
        <f>Summary!C11</f>
        <v>1</v>
      </c>
      <c r="E8" s="6">
        <f>Summary!D11</f>
        <v>1</v>
      </c>
      <c r="F8" s="6">
        <f>Summary!E11</f>
        <v>250</v>
      </c>
    </row>
    <row r="9">
      <c r="A9" s="4" t="s">
        <v>21</v>
      </c>
      <c r="B9" s="4" t="s">
        <v>22</v>
      </c>
      <c r="C9" s="14" t="s">
        <v>23</v>
      </c>
      <c r="D9" s="15">
        <f t="shared" ref="D9:F9" si="2">C45</f>
        <v>49.57241379</v>
      </c>
      <c r="E9" s="16">
        <f t="shared" si="2"/>
        <v>54.948</v>
      </c>
      <c r="F9" s="16">
        <f t="shared" si="2"/>
        <v>115.66</v>
      </c>
      <c r="G9" s="17" t="s">
        <v>24</v>
      </c>
      <c r="H9" s="17" t="s">
        <v>24</v>
      </c>
      <c r="I9" s="17" t="s">
        <v>24</v>
      </c>
      <c r="J9" s="13"/>
      <c r="L9" s="18"/>
      <c r="M9" s="18"/>
    </row>
    <row r="10">
      <c r="A10" s="4" t="s">
        <v>25</v>
      </c>
      <c r="B10" s="4" t="s">
        <v>22</v>
      </c>
      <c r="C10" s="14" t="s">
        <v>23</v>
      </c>
      <c r="D10" s="6">
        <f>Summary!C13</f>
        <v>75</v>
      </c>
      <c r="E10" s="16">
        <f>C137</f>
        <v>152.1428571</v>
      </c>
      <c r="F10" s="15">
        <f>C138</f>
        <v>169.8857143</v>
      </c>
      <c r="G10" s="19" t="s">
        <v>26</v>
      </c>
      <c r="H10" s="17" t="s">
        <v>26</v>
      </c>
      <c r="I10" s="17" t="s">
        <v>26</v>
      </c>
    </row>
    <row r="11">
      <c r="A11" s="4" t="s">
        <v>27</v>
      </c>
      <c r="B11" s="4" t="s">
        <v>22</v>
      </c>
      <c r="C11" s="14" t="s">
        <v>23</v>
      </c>
      <c r="D11" s="6">
        <v>40.0</v>
      </c>
      <c r="E11" s="7">
        <v>50.0</v>
      </c>
      <c r="F11" s="6">
        <v>50.0</v>
      </c>
      <c r="G11" s="19" t="s">
        <v>28</v>
      </c>
      <c r="H11" s="19" t="s">
        <v>28</v>
      </c>
      <c r="I11" s="19" t="s">
        <v>28</v>
      </c>
    </row>
    <row r="12">
      <c r="A12" s="4" t="s">
        <v>29</v>
      </c>
      <c r="B12" s="4" t="s">
        <v>22</v>
      </c>
      <c r="C12" s="14" t="s">
        <v>23</v>
      </c>
      <c r="D12" s="6">
        <v>15.0</v>
      </c>
      <c r="E12" s="7">
        <v>15.0</v>
      </c>
      <c r="F12" s="6">
        <v>15.0</v>
      </c>
      <c r="G12" s="19" t="s">
        <v>30</v>
      </c>
      <c r="H12" s="19" t="s">
        <v>30</v>
      </c>
      <c r="I12" s="19" t="s">
        <v>30</v>
      </c>
    </row>
    <row r="13">
      <c r="A13" s="4" t="s">
        <v>31</v>
      </c>
      <c r="B13" s="4" t="s">
        <v>22</v>
      </c>
      <c r="C13" s="14" t="s">
        <v>23</v>
      </c>
      <c r="D13" s="15">
        <f>Summary!C12</f>
        <v>900</v>
      </c>
      <c r="E13" s="7">
        <f>Summary!D12</f>
        <v>0</v>
      </c>
      <c r="F13" s="7">
        <f>Summary!E12</f>
        <v>0</v>
      </c>
      <c r="G13" s="20" t="s">
        <v>32</v>
      </c>
      <c r="H13" s="17" t="s">
        <v>32</v>
      </c>
      <c r="I13" s="17" t="s">
        <v>32</v>
      </c>
    </row>
    <row r="14">
      <c r="A14" s="4" t="s">
        <v>33</v>
      </c>
      <c r="B14" s="4" t="s">
        <v>22</v>
      </c>
      <c r="C14" s="14" t="s">
        <v>23</v>
      </c>
      <c r="D14" s="15">
        <f t="shared" ref="D14:F14" si="3">C56</f>
        <v>12.5</v>
      </c>
      <c r="E14" s="16">
        <f t="shared" si="3"/>
        <v>15.3</v>
      </c>
      <c r="F14" s="21">
        <f t="shared" si="3"/>
        <v>18</v>
      </c>
      <c r="G14" s="17" t="s">
        <v>24</v>
      </c>
      <c r="H14" s="17" t="s">
        <v>24</v>
      </c>
      <c r="I14" s="17" t="s">
        <v>24</v>
      </c>
      <c r="M14" s="18"/>
      <c r="O14" s="18"/>
      <c r="P14" s="13"/>
    </row>
    <row r="15">
      <c r="A15" s="4" t="s">
        <v>34</v>
      </c>
      <c r="B15" s="4" t="s">
        <v>22</v>
      </c>
      <c r="C15" s="14" t="s">
        <v>23</v>
      </c>
      <c r="D15" s="15">
        <f t="shared" ref="D15:F15" si="4">C65</f>
        <v>17.77777778</v>
      </c>
      <c r="E15" s="16">
        <f t="shared" si="4"/>
        <v>13.76</v>
      </c>
      <c r="F15" s="22">
        <f t="shared" si="4"/>
        <v>14.4</v>
      </c>
      <c r="G15" s="17" t="s">
        <v>24</v>
      </c>
      <c r="H15" s="17" t="s">
        <v>24</v>
      </c>
      <c r="I15" s="17" t="s">
        <v>24</v>
      </c>
      <c r="M15" s="18"/>
      <c r="O15" s="18"/>
      <c r="Q15" s="4"/>
    </row>
    <row r="16">
      <c r="A16" s="4" t="s">
        <v>35</v>
      </c>
      <c r="B16" s="4" t="s">
        <v>22</v>
      </c>
      <c r="C16" s="5" t="s">
        <v>36</v>
      </c>
      <c r="D16" s="6">
        <v>0.0</v>
      </c>
      <c r="E16" s="6">
        <v>0.0</v>
      </c>
      <c r="F16" s="6">
        <v>0.0</v>
      </c>
    </row>
    <row r="17">
      <c r="A17" s="4" t="s">
        <v>37</v>
      </c>
      <c r="B17" s="4" t="s">
        <v>22</v>
      </c>
      <c r="C17" s="5" t="s">
        <v>36</v>
      </c>
      <c r="D17" s="6">
        <v>0.0</v>
      </c>
      <c r="E17" s="6">
        <v>0.0</v>
      </c>
      <c r="F17" s="6">
        <v>0.0</v>
      </c>
    </row>
    <row r="18">
      <c r="A18" s="4" t="s">
        <v>38</v>
      </c>
      <c r="B18" s="4" t="s">
        <v>22</v>
      </c>
      <c r="C18" s="5" t="s">
        <v>36</v>
      </c>
      <c r="D18" s="6">
        <v>0.0</v>
      </c>
      <c r="E18" s="6">
        <v>0.0</v>
      </c>
      <c r="F18" s="6">
        <v>0.0</v>
      </c>
    </row>
    <row r="19">
      <c r="A19" s="23" t="s">
        <v>39</v>
      </c>
      <c r="B19" s="24" t="s">
        <v>22</v>
      </c>
      <c r="C19" s="25" t="s">
        <v>36</v>
      </c>
      <c r="D19" s="26">
        <v>0.0</v>
      </c>
      <c r="E19" s="26">
        <v>0.0</v>
      </c>
      <c r="F19" s="26">
        <v>0.0</v>
      </c>
    </row>
    <row r="20">
      <c r="A20" s="9" t="s">
        <v>40</v>
      </c>
      <c r="C20" s="10"/>
      <c r="D20" s="11">
        <f t="shared" ref="D20:F20" si="5">SUM(D9:D15) * D8 + SUM(D16:D18) * 1000</f>
        <v>1109.850192</v>
      </c>
      <c r="E20" s="12">
        <f t="shared" si="5"/>
        <v>301.1508571</v>
      </c>
      <c r="F20" s="12">
        <f t="shared" si="5"/>
        <v>95736.42857</v>
      </c>
    </row>
    <row r="21">
      <c r="B21" s="18"/>
      <c r="C21" s="18"/>
      <c r="D21" s="8" t="s">
        <v>41</v>
      </c>
      <c r="E21" s="10"/>
      <c r="G21" s="9"/>
    </row>
    <row r="22">
      <c r="A22" s="9" t="s">
        <v>42</v>
      </c>
      <c r="B22" s="27" t="s">
        <v>43</v>
      </c>
      <c r="C22" s="9" t="s">
        <v>44</v>
      </c>
      <c r="D22" s="28" t="s">
        <v>45</v>
      </c>
      <c r="E22" s="29" t="s">
        <v>46</v>
      </c>
      <c r="F22" s="2" t="s">
        <v>47</v>
      </c>
      <c r="G22" s="1" t="s">
        <v>48</v>
      </c>
      <c r="H22" s="1" t="s">
        <v>49</v>
      </c>
      <c r="I22" s="1" t="s">
        <v>50</v>
      </c>
    </row>
    <row r="23">
      <c r="A23" s="4" t="s">
        <v>51</v>
      </c>
      <c r="B23" s="30">
        <v>0.1</v>
      </c>
      <c r="C23" s="30">
        <v>0.92</v>
      </c>
      <c r="D23" s="31">
        <f t="shared" ref="D23:D26" si="6">B23*C23*$A$77</f>
        <v>0.0874</v>
      </c>
      <c r="E23" s="14" t="s">
        <v>23</v>
      </c>
      <c r="F23" s="32">
        <v>8800.0</v>
      </c>
      <c r="G23" s="13">
        <f t="shared" ref="G23:G26" si="7">$D$8*$D23*$F23</f>
        <v>769.12</v>
      </c>
      <c r="H23" s="33">
        <f t="shared" ref="H23:H26" si="8">$E$8*$D23*$F23</f>
        <v>769.12</v>
      </c>
      <c r="I23" s="33">
        <f>F8*D23*F23</f>
        <v>192280</v>
      </c>
      <c r="J23" s="19" t="s">
        <v>52</v>
      </c>
      <c r="K23" s="19" t="s">
        <v>53</v>
      </c>
      <c r="L23" s="19" t="s">
        <v>54</v>
      </c>
    </row>
    <row r="24">
      <c r="A24" s="4" t="s">
        <v>55</v>
      </c>
      <c r="B24" s="30">
        <v>0.1</v>
      </c>
      <c r="C24" s="30">
        <v>0.96</v>
      </c>
      <c r="D24" s="31">
        <f t="shared" si="6"/>
        <v>0.0912</v>
      </c>
      <c r="E24" s="14" t="s">
        <v>23</v>
      </c>
      <c r="F24" s="32">
        <v>1760.0</v>
      </c>
      <c r="G24" s="13">
        <f t="shared" si="7"/>
        <v>160.512</v>
      </c>
      <c r="H24" s="33">
        <f t="shared" si="8"/>
        <v>160.512</v>
      </c>
      <c r="I24" s="33">
        <f>F8*D24*F24</f>
        <v>40128</v>
      </c>
      <c r="J24" s="19" t="s">
        <v>52</v>
      </c>
      <c r="K24" s="19" t="s">
        <v>53</v>
      </c>
      <c r="L24" s="19" t="s">
        <v>54</v>
      </c>
    </row>
    <row r="25">
      <c r="A25" s="4" t="s">
        <v>56</v>
      </c>
      <c r="B25" s="30">
        <v>0.16</v>
      </c>
      <c r="C25" s="30">
        <v>0.73</v>
      </c>
      <c r="D25" s="31">
        <f t="shared" si="6"/>
        <v>0.11096</v>
      </c>
      <c r="E25" s="14" t="s">
        <v>23</v>
      </c>
      <c r="F25" s="32">
        <v>370.0</v>
      </c>
      <c r="G25" s="13">
        <f t="shared" si="7"/>
        <v>41.0552</v>
      </c>
      <c r="H25" s="33">
        <f t="shared" si="8"/>
        <v>41.0552</v>
      </c>
      <c r="I25" s="33">
        <f>F8*D25*F25</f>
        <v>10263.8</v>
      </c>
      <c r="J25" s="19" t="s">
        <v>52</v>
      </c>
      <c r="K25" s="19" t="s">
        <v>53</v>
      </c>
      <c r="L25" s="19" t="s">
        <v>54</v>
      </c>
    </row>
    <row r="26">
      <c r="A26" s="4" t="s">
        <v>57</v>
      </c>
      <c r="B26" s="30">
        <v>0.35</v>
      </c>
      <c r="C26" s="30">
        <v>0.95</v>
      </c>
      <c r="D26" s="31">
        <f t="shared" si="6"/>
        <v>0.315875</v>
      </c>
      <c r="E26" s="14" t="s">
        <v>23</v>
      </c>
      <c r="F26" s="34">
        <v>2915.0</v>
      </c>
      <c r="G26" s="13">
        <f t="shared" si="7"/>
        <v>920.775625</v>
      </c>
      <c r="H26" s="33">
        <f t="shared" si="8"/>
        <v>920.775625</v>
      </c>
      <c r="I26" s="33">
        <f>F8*D26*F26</f>
        <v>230193.9063</v>
      </c>
      <c r="J26" s="19" t="s">
        <v>52</v>
      </c>
      <c r="K26" s="19" t="s">
        <v>53</v>
      </c>
      <c r="L26" s="19" t="s">
        <v>54</v>
      </c>
    </row>
    <row r="27">
      <c r="C27" s="10"/>
      <c r="I27" s="18"/>
    </row>
    <row r="28">
      <c r="A28" s="9" t="s">
        <v>58</v>
      </c>
      <c r="C28" s="10"/>
      <c r="D28" s="35">
        <f t="shared" ref="D28:F28" si="9">SUM(G23:G26)</f>
        <v>1891.462825</v>
      </c>
      <c r="E28" s="35">
        <f t="shared" si="9"/>
        <v>1891.462825</v>
      </c>
      <c r="F28" s="35">
        <f t="shared" si="9"/>
        <v>472865.7063</v>
      </c>
    </row>
    <row r="29">
      <c r="A29" s="9" t="s">
        <v>59</v>
      </c>
      <c r="C29" s="10"/>
      <c r="D29" s="36">
        <f>D5/D6</f>
        <v>401000</v>
      </c>
      <c r="E29" s="37">
        <f>E5/D6</f>
        <v>305000</v>
      </c>
      <c r="F29" s="37">
        <f>F5/D6</f>
        <v>305000</v>
      </c>
      <c r="G29" s="38"/>
      <c r="H29" s="38"/>
      <c r="L29" s="19"/>
    </row>
    <row r="30">
      <c r="A30" s="9" t="s">
        <v>60</v>
      </c>
      <c r="C30" s="10"/>
      <c r="D30" s="36">
        <f t="shared" ref="D30:F30" si="10">D28-(D20+D29)</f>
        <v>-400218.3874</v>
      </c>
      <c r="E30" s="36">
        <f t="shared" si="10"/>
        <v>-303409.688</v>
      </c>
      <c r="F30" s="36">
        <f t="shared" si="10"/>
        <v>72129.27768</v>
      </c>
      <c r="G30" s="38"/>
      <c r="H30" s="19"/>
      <c r="I30" s="39"/>
      <c r="K30" s="19"/>
      <c r="L30" s="19"/>
    </row>
    <row r="31">
      <c r="I31" s="4"/>
      <c r="K31" s="19"/>
      <c r="L31" s="19"/>
    </row>
    <row r="32">
      <c r="A32" s="9" t="s">
        <v>61</v>
      </c>
      <c r="C32" s="40"/>
      <c r="D32" s="37">
        <f t="shared" ref="D32:F32" si="11">IF(D30 &lt; 0, 0, D30*G32)</f>
        <v>0</v>
      </c>
      <c r="E32" s="37">
        <f t="shared" si="11"/>
        <v>0</v>
      </c>
      <c r="F32" s="37">
        <f t="shared" si="11"/>
        <v>15507.7947</v>
      </c>
      <c r="G32" s="41">
        <v>0.25</v>
      </c>
      <c r="H32" s="41">
        <v>0.21</v>
      </c>
      <c r="I32" s="42">
        <v>0.215</v>
      </c>
    </row>
    <row r="33">
      <c r="A33" s="9" t="s">
        <v>62</v>
      </c>
      <c r="C33" s="10"/>
      <c r="D33" s="43">
        <f t="shared" ref="D33:F33" si="12">D30-D32</f>
        <v>-400218.3874</v>
      </c>
      <c r="E33" s="43">
        <f t="shared" si="12"/>
        <v>-303409.688</v>
      </c>
      <c r="F33" s="43">
        <f t="shared" si="12"/>
        <v>56621.48298</v>
      </c>
      <c r="G33" s="18"/>
      <c r="I33" s="4"/>
    </row>
    <row r="34">
      <c r="A34" s="9"/>
      <c r="C34" s="10"/>
      <c r="D34" s="44"/>
      <c r="E34" s="44"/>
      <c r="F34" s="44"/>
      <c r="I34" s="4"/>
    </row>
    <row r="35">
      <c r="A35" s="9" t="s">
        <v>63</v>
      </c>
      <c r="C35" s="10"/>
      <c r="D35" s="45">
        <f t="shared" ref="D35:F35" si="13">D28-D20</f>
        <v>781.6126334</v>
      </c>
      <c r="E35" s="45">
        <f t="shared" si="13"/>
        <v>1590.311968</v>
      </c>
      <c r="F35" s="45">
        <f t="shared" si="13"/>
        <v>377129.2777</v>
      </c>
      <c r="I35" s="4"/>
    </row>
    <row r="36">
      <c r="A36" s="38"/>
      <c r="C36" s="10"/>
      <c r="I36" s="4"/>
    </row>
    <row r="37">
      <c r="A37" s="19"/>
      <c r="B37" s="38"/>
      <c r="C37" s="38"/>
      <c r="D37" s="38"/>
      <c r="E37" s="38"/>
    </row>
    <row r="38">
      <c r="A38" s="46" t="s">
        <v>64</v>
      </c>
      <c r="B38" s="38"/>
      <c r="C38" s="38"/>
      <c r="D38" s="47"/>
      <c r="E38" s="38"/>
    </row>
    <row r="39">
      <c r="A39" s="46" t="s">
        <v>0</v>
      </c>
      <c r="B39" s="46" t="s">
        <v>65</v>
      </c>
      <c r="C39" s="48" t="s">
        <v>66</v>
      </c>
      <c r="D39" s="48" t="s">
        <v>67</v>
      </c>
      <c r="E39" s="48" t="s">
        <v>68</v>
      </c>
    </row>
    <row r="40">
      <c r="A40" s="49" t="s">
        <v>69</v>
      </c>
      <c r="B40" s="50" t="s">
        <v>70</v>
      </c>
      <c r="C40" s="51">
        <v>1000.0</v>
      </c>
      <c r="D40" s="51">
        <v>1000.0</v>
      </c>
      <c r="E40" s="51">
        <v>1000.0</v>
      </c>
    </row>
    <row r="41">
      <c r="A41" s="52" t="s">
        <v>71</v>
      </c>
      <c r="B41" s="53" t="s">
        <v>72</v>
      </c>
      <c r="C41" s="49">
        <f>0.63/7.25</f>
        <v>0.08689655172</v>
      </c>
      <c r="D41" s="54">
        <v>0.1276</v>
      </c>
      <c r="E41" s="55">
        <v>0.31</v>
      </c>
      <c r="F41" s="38"/>
      <c r="G41" s="56"/>
      <c r="H41" s="57"/>
    </row>
    <row r="42">
      <c r="A42" s="52" t="s">
        <v>73</v>
      </c>
      <c r="B42" s="53" t="s">
        <v>72</v>
      </c>
      <c r="C42" s="49">
        <f>0.3/7.25</f>
        <v>0.04137931034</v>
      </c>
      <c r="D42" s="58">
        <v>0.039</v>
      </c>
      <c r="E42" s="58">
        <v>0.073</v>
      </c>
      <c r="F42" s="38"/>
      <c r="G42" s="56"/>
      <c r="H42" s="57"/>
    </row>
    <row r="43">
      <c r="A43" s="59" t="s">
        <v>74</v>
      </c>
      <c r="B43" s="60" t="s">
        <v>75</v>
      </c>
      <c r="C43" s="56">
        <v>0.18</v>
      </c>
      <c r="D43" s="56">
        <v>0.18</v>
      </c>
      <c r="E43" s="56">
        <v>0.18</v>
      </c>
      <c r="G43" s="18"/>
      <c r="H43" s="24"/>
    </row>
    <row r="44">
      <c r="A44" s="59" t="s">
        <v>76</v>
      </c>
      <c r="B44" s="60" t="s">
        <v>75</v>
      </c>
      <c r="C44" s="56">
        <f t="shared" ref="C44:E44" si="14">1-C43</f>
        <v>0.82</v>
      </c>
      <c r="D44" s="56">
        <f t="shared" si="14"/>
        <v>0.82</v>
      </c>
      <c r="E44" s="56">
        <f t="shared" si="14"/>
        <v>0.82</v>
      </c>
      <c r="G44" s="18"/>
      <c r="H44" s="24"/>
    </row>
    <row r="45">
      <c r="A45" s="51" t="s">
        <v>77</v>
      </c>
      <c r="B45" s="47" t="s">
        <v>23</v>
      </c>
      <c r="C45" s="51">
        <f t="shared" ref="C45:E45" si="15">(C40*C41*C43)+(C40*C42*C44)</f>
        <v>49.57241379</v>
      </c>
      <c r="D45" s="47">
        <f t="shared" si="15"/>
        <v>54.948</v>
      </c>
      <c r="E45" s="47">
        <f t="shared" si="15"/>
        <v>115.66</v>
      </c>
      <c r="G45" s="18"/>
      <c r="H45" s="24"/>
    </row>
    <row r="46">
      <c r="A46" s="61"/>
      <c r="B46" s="47"/>
      <c r="C46" s="61"/>
      <c r="D46" s="47"/>
      <c r="E46" s="47"/>
      <c r="F46" s="38"/>
      <c r="G46" s="51"/>
      <c r="H46" s="24"/>
      <c r="I46" s="62"/>
      <c r="J46" s="19"/>
      <c r="K46" s="51"/>
      <c r="L46" s="38"/>
    </row>
    <row r="47">
      <c r="A47" s="63" t="s">
        <v>78</v>
      </c>
      <c r="B47" s="51"/>
      <c r="C47" s="64" t="s">
        <v>79</v>
      </c>
      <c r="D47" s="64" t="s">
        <v>80</v>
      </c>
      <c r="E47" s="64" t="s">
        <v>81</v>
      </c>
      <c r="G47" s="62"/>
      <c r="H47" s="65"/>
    </row>
    <row r="48">
      <c r="A48" s="66" t="s">
        <v>82</v>
      </c>
      <c r="B48" s="23"/>
      <c r="C48" s="17" t="s">
        <v>83</v>
      </c>
      <c r="D48" s="17" t="s">
        <v>84</v>
      </c>
      <c r="E48" s="17" t="s">
        <v>85</v>
      </c>
      <c r="G48" s="18"/>
      <c r="H48" s="24"/>
      <c r="J48" s="18"/>
    </row>
    <row r="49">
      <c r="A49" s="67" t="s">
        <v>86</v>
      </c>
      <c r="B49" s="23"/>
      <c r="C49" s="23"/>
      <c r="D49" s="47"/>
      <c r="E49" s="38"/>
      <c r="G49" s="18"/>
    </row>
    <row r="50">
      <c r="A50" s="18"/>
      <c r="C50" s="18"/>
    </row>
    <row r="51">
      <c r="A51" s="18"/>
      <c r="C51" s="18"/>
      <c r="H51" s="62"/>
      <c r="I51" s="19"/>
      <c r="J51" s="62"/>
      <c r="K51" s="38"/>
      <c r="L51" s="62"/>
      <c r="M51" s="38"/>
      <c r="N51" s="62"/>
      <c r="O51" s="38"/>
      <c r="P51" s="62"/>
      <c r="Q51" s="19"/>
      <c r="R51" s="51"/>
      <c r="S51" s="38"/>
    </row>
    <row r="52">
      <c r="A52" s="27" t="s">
        <v>33</v>
      </c>
      <c r="B52" s="46"/>
      <c r="C52" s="68"/>
      <c r="D52" s="62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</row>
    <row r="53">
      <c r="A53" s="68" t="s">
        <v>0</v>
      </c>
      <c r="B53" s="69" t="s">
        <v>65</v>
      </c>
      <c r="C53" s="70" t="s">
        <v>66</v>
      </c>
      <c r="D53" s="70" t="s">
        <v>67</v>
      </c>
      <c r="E53" s="70" t="s">
        <v>68</v>
      </c>
      <c r="H53" s="62"/>
      <c r="I53" s="38"/>
      <c r="J53" s="62"/>
      <c r="K53" s="38"/>
      <c r="L53" s="62"/>
      <c r="M53" s="38"/>
      <c r="N53" s="62"/>
      <c r="O53" s="38"/>
      <c r="P53" s="62"/>
      <c r="Q53" s="38"/>
      <c r="R53" s="38"/>
      <c r="S53" s="38"/>
    </row>
    <row r="54">
      <c r="A54" s="71" t="s">
        <v>87</v>
      </c>
      <c r="B54" s="72" t="s">
        <v>88</v>
      </c>
      <c r="C54" s="73">
        <f>0.4/7.2</f>
        <v>0.05555555556</v>
      </c>
      <c r="D54" s="74">
        <v>0.068</v>
      </c>
      <c r="E54" s="4">
        <v>0.08</v>
      </c>
    </row>
    <row r="55">
      <c r="A55" s="53" t="s">
        <v>89</v>
      </c>
      <c r="B55" s="24" t="s">
        <v>90</v>
      </c>
      <c r="C55" s="59">
        <v>225.0</v>
      </c>
      <c r="D55" s="4">
        <v>225.0</v>
      </c>
      <c r="E55" s="59">
        <v>225.0</v>
      </c>
    </row>
    <row r="56">
      <c r="A56" s="47" t="s">
        <v>91</v>
      </c>
      <c r="B56" s="60" t="s">
        <v>23</v>
      </c>
      <c r="C56" s="51">
        <f t="shared" ref="C56:E56" si="16">C54*C55</f>
        <v>12.5</v>
      </c>
      <c r="D56" s="13">
        <f t="shared" si="16"/>
        <v>15.3</v>
      </c>
      <c r="E56" s="75">
        <f t="shared" si="16"/>
        <v>18</v>
      </c>
    </row>
    <row r="57">
      <c r="A57" s="47"/>
      <c r="B57" s="76"/>
      <c r="C57" s="51"/>
      <c r="H57" s="38"/>
    </row>
    <row r="58">
      <c r="A58" s="64" t="s">
        <v>92</v>
      </c>
      <c r="B58" s="77" t="s">
        <v>93</v>
      </c>
      <c r="C58" s="78" t="s">
        <v>94</v>
      </c>
      <c r="D58" s="8" t="s">
        <v>94</v>
      </c>
      <c r="E58" s="8" t="s">
        <v>94</v>
      </c>
      <c r="H58" s="19"/>
    </row>
    <row r="59">
      <c r="A59" s="77"/>
      <c r="B59" s="47"/>
      <c r="C59" s="51"/>
      <c r="D59" s="8" t="s">
        <v>95</v>
      </c>
      <c r="H59" s="19"/>
    </row>
    <row r="60">
      <c r="A60" s="46"/>
      <c r="B60" s="38"/>
      <c r="C60" s="79"/>
    </row>
    <row r="61">
      <c r="A61" s="46" t="s">
        <v>96</v>
      </c>
      <c r="B61" s="38"/>
      <c r="C61" s="79"/>
    </row>
    <row r="62">
      <c r="A62" s="46" t="s">
        <v>0</v>
      </c>
      <c r="B62" s="46" t="s">
        <v>2</v>
      </c>
      <c r="C62" s="70" t="s">
        <v>66</v>
      </c>
      <c r="D62" s="70" t="s">
        <v>67</v>
      </c>
      <c r="E62" s="70" t="s">
        <v>68</v>
      </c>
    </row>
    <row r="63">
      <c r="A63" s="80" t="s">
        <v>97</v>
      </c>
      <c r="B63" s="72" t="s">
        <v>98</v>
      </c>
      <c r="C63" s="81">
        <f>0.8/7.2</f>
        <v>0.1111111111</v>
      </c>
      <c r="D63" s="4">
        <v>0.086</v>
      </c>
      <c r="E63" s="4">
        <v>0.09</v>
      </c>
    </row>
    <row r="64">
      <c r="A64" s="23" t="s">
        <v>99</v>
      </c>
      <c r="B64" s="24" t="s">
        <v>100</v>
      </c>
      <c r="C64" s="62">
        <v>160.0</v>
      </c>
      <c r="D64" s="4">
        <v>160.0</v>
      </c>
      <c r="E64" s="4">
        <v>160.0</v>
      </c>
    </row>
    <row r="65">
      <c r="A65" s="38" t="s">
        <v>91</v>
      </c>
      <c r="B65" s="47"/>
      <c r="C65" s="51">
        <f t="shared" ref="C65:E65" si="17">C63*C64</f>
        <v>17.77777778</v>
      </c>
      <c r="D65" s="75">
        <f t="shared" si="17"/>
        <v>13.76</v>
      </c>
      <c r="E65" s="82">
        <f t="shared" si="17"/>
        <v>14.4</v>
      </c>
    </row>
    <row r="66">
      <c r="A66" s="38"/>
      <c r="B66" s="38"/>
      <c r="C66" s="38"/>
    </row>
    <row r="67">
      <c r="A67" s="19"/>
      <c r="B67" s="38"/>
      <c r="C67" s="19" t="s">
        <v>94</v>
      </c>
      <c r="D67" s="8" t="s">
        <v>94</v>
      </c>
      <c r="E67" s="8" t="s">
        <v>94</v>
      </c>
    </row>
    <row r="68">
      <c r="A68" s="19"/>
      <c r="B68" s="38"/>
      <c r="C68" s="10"/>
    </row>
    <row r="69">
      <c r="A69" s="46" t="s">
        <v>101</v>
      </c>
      <c r="B69" s="38"/>
      <c r="C69" s="10"/>
    </row>
    <row r="70">
      <c r="A70" s="19" t="s">
        <v>102</v>
      </c>
      <c r="B70" s="38"/>
      <c r="C70" s="10"/>
    </row>
    <row r="71">
      <c r="A71" s="23"/>
      <c r="B71" s="38"/>
      <c r="C71" s="10"/>
      <c r="D71" s="38"/>
      <c r="E71" s="38"/>
    </row>
    <row r="72">
      <c r="A72" s="83"/>
      <c r="B72" s="46"/>
      <c r="C72" s="10"/>
      <c r="D72" s="38"/>
      <c r="E72" s="19"/>
    </row>
    <row r="73">
      <c r="A73" s="38"/>
      <c r="B73" s="19"/>
      <c r="C73" s="10"/>
    </row>
    <row r="74">
      <c r="A74" s="83"/>
      <c r="B74" s="46"/>
      <c r="C74" s="38"/>
    </row>
    <row r="75">
      <c r="A75" s="27" t="s">
        <v>103</v>
      </c>
      <c r="B75" s="19"/>
      <c r="C75" s="38"/>
    </row>
    <row r="76">
      <c r="A76" s="9" t="s">
        <v>104</v>
      </c>
    </row>
    <row r="77">
      <c r="A77" s="84">
        <f>Summary!C14</f>
        <v>0.95</v>
      </c>
    </row>
    <row r="80">
      <c r="A80" s="46"/>
      <c r="B80" s="38"/>
      <c r="C80" s="38"/>
    </row>
    <row r="81">
      <c r="A81" s="46"/>
      <c r="B81" s="46"/>
      <c r="C81" s="85"/>
    </row>
    <row r="82">
      <c r="A82" s="38"/>
      <c r="B82" s="38"/>
      <c r="C82" s="38"/>
    </row>
    <row r="83">
      <c r="A83" s="38"/>
      <c r="B83" s="38"/>
      <c r="C83" s="38"/>
    </row>
    <row r="84">
      <c r="A84" s="38"/>
      <c r="B84" s="38"/>
      <c r="C84" s="38"/>
    </row>
    <row r="85">
      <c r="A85" s="38"/>
      <c r="B85" s="38"/>
      <c r="C85" s="38"/>
    </row>
    <row r="86">
      <c r="A86" s="38"/>
      <c r="B86" s="38"/>
      <c r="C86" s="38"/>
    </row>
    <row r="87">
      <c r="A87" s="38"/>
      <c r="B87" s="38"/>
      <c r="C87" s="38"/>
    </row>
    <row r="88">
      <c r="A88" s="38"/>
      <c r="B88" s="38"/>
      <c r="C88" s="38"/>
    </row>
    <row r="89">
      <c r="A89" s="38"/>
      <c r="B89" s="38"/>
      <c r="C89" s="38"/>
    </row>
    <row r="90">
      <c r="A90" s="38"/>
      <c r="B90" s="38"/>
      <c r="C90" s="38"/>
    </row>
    <row r="91">
      <c r="A91" s="38"/>
      <c r="B91" s="38"/>
      <c r="C91" s="38"/>
    </row>
    <row r="92">
      <c r="A92" s="38"/>
      <c r="B92" s="38"/>
      <c r="C92" s="38"/>
    </row>
    <row r="93">
      <c r="A93" s="86" t="s">
        <v>10</v>
      </c>
      <c r="B93" s="87" t="s">
        <v>105</v>
      </c>
      <c r="C93" s="87" t="s">
        <v>106</v>
      </c>
      <c r="D93" s="87" t="s">
        <v>65</v>
      </c>
      <c r="E93" s="87" t="s">
        <v>107</v>
      </c>
      <c r="F93" s="87" t="s">
        <v>108</v>
      </c>
      <c r="G93" s="87" t="s">
        <v>109</v>
      </c>
    </row>
    <row r="94">
      <c r="A94" s="4" t="s">
        <v>11</v>
      </c>
      <c r="B94" s="88">
        <v>0.0</v>
      </c>
      <c r="C94" s="88">
        <v>1000.0</v>
      </c>
      <c r="D94" s="5">
        <v>1000.0</v>
      </c>
      <c r="E94" s="24">
        <v>1500.0</v>
      </c>
      <c r="F94" s="24">
        <v>1000.0</v>
      </c>
      <c r="G94" s="24">
        <v>1000.0</v>
      </c>
    </row>
    <row r="95">
      <c r="A95" s="24"/>
      <c r="B95" s="88">
        <v>1001.0</v>
      </c>
      <c r="C95" s="88">
        <v>10000.0</v>
      </c>
      <c r="D95" s="5">
        <v>1000.0</v>
      </c>
      <c r="E95" s="24">
        <v>15000.0</v>
      </c>
      <c r="F95" s="24">
        <v>20000.0</v>
      </c>
      <c r="G95" s="24">
        <v>25000.0</v>
      </c>
    </row>
    <row r="96">
      <c r="A96" s="24"/>
      <c r="B96" s="88">
        <v>10001.0</v>
      </c>
      <c r="C96" s="88">
        <v>20000.0</v>
      </c>
      <c r="D96" s="5">
        <v>1000.0</v>
      </c>
      <c r="E96" s="18">
        <v>40000.0</v>
      </c>
      <c r="F96" s="18">
        <v>50000.0</v>
      </c>
      <c r="G96" s="18">
        <v>115000.0</v>
      </c>
    </row>
    <row r="97">
      <c r="A97" s="24"/>
      <c r="B97" s="88">
        <v>20001.0</v>
      </c>
      <c r="C97" s="88">
        <v>30000.0</v>
      </c>
      <c r="D97" s="5">
        <v>1000.0</v>
      </c>
      <c r="E97" s="18">
        <v>86000.0</v>
      </c>
      <c r="F97" s="18">
        <v>90000.0</v>
      </c>
      <c r="G97" s="18">
        <v>108000.0</v>
      </c>
    </row>
    <row r="98">
      <c r="A98" s="24"/>
      <c r="B98" s="88">
        <v>30001.0</v>
      </c>
      <c r="C98" s="24">
        <v>50000.0</v>
      </c>
      <c r="D98" s="5">
        <v>1000.0</v>
      </c>
      <c r="E98" s="18">
        <v>130000.0</v>
      </c>
      <c r="F98" s="18">
        <v>130000.0</v>
      </c>
      <c r="G98" s="18">
        <v>162000.0</v>
      </c>
    </row>
    <row r="99">
      <c r="A99" s="38"/>
      <c r="B99" s="24">
        <v>50001.0</v>
      </c>
      <c r="C99" s="88">
        <v>100000.0</v>
      </c>
      <c r="D99" s="5">
        <v>1000.0</v>
      </c>
      <c r="E99" s="4">
        <v>400000.0</v>
      </c>
      <c r="F99" s="4">
        <v>400000.0</v>
      </c>
      <c r="G99" s="4">
        <v>300000.0</v>
      </c>
    </row>
    <row r="100">
      <c r="A100" s="38"/>
      <c r="B100" s="24">
        <v>100001.0</v>
      </c>
      <c r="C100" s="88">
        <v>200000.0</v>
      </c>
      <c r="D100" s="5">
        <v>1000.0</v>
      </c>
      <c r="E100" s="4">
        <v>543000.0</v>
      </c>
      <c r="F100" s="4">
        <v>570000.0</v>
      </c>
      <c r="G100" s="4">
        <v>435000.0</v>
      </c>
    </row>
    <row r="101">
      <c r="A101" s="38"/>
      <c r="B101" s="24">
        <v>200001.0</v>
      </c>
      <c r="C101" s="88">
        <v>300000.0</v>
      </c>
      <c r="D101" s="5">
        <v>1000.0</v>
      </c>
      <c r="E101" s="4">
        <v>570000.0</v>
      </c>
      <c r="F101" s="4">
        <v>600000.0</v>
      </c>
      <c r="G101" s="4">
        <v>456000.0</v>
      </c>
    </row>
    <row r="102">
      <c r="A102" s="38"/>
      <c r="B102" s="24">
        <v>300001.0</v>
      </c>
      <c r="C102" s="88">
        <v>400000.0</v>
      </c>
      <c r="D102" s="5">
        <v>1000.0</v>
      </c>
      <c r="E102" s="4">
        <v>590000.0</v>
      </c>
      <c r="F102" s="4">
        <v>618000.0</v>
      </c>
      <c r="G102" s="4">
        <v>471000.0</v>
      </c>
    </row>
    <row r="103">
      <c r="A103" s="38"/>
      <c r="B103" s="24">
        <v>400001.0</v>
      </c>
      <c r="C103" s="88">
        <v>500000.0</v>
      </c>
      <c r="D103" s="5">
        <v>1000.0</v>
      </c>
      <c r="E103" s="4">
        <v>605000.0</v>
      </c>
      <c r="F103" s="4">
        <v>635000.0</v>
      </c>
      <c r="G103" s="4">
        <v>484000.0</v>
      </c>
    </row>
    <row r="104">
      <c r="A104" s="38"/>
      <c r="B104" s="24">
        <v>500001.0</v>
      </c>
      <c r="C104" s="88">
        <v>600000.0</v>
      </c>
      <c r="D104" s="5">
        <v>1000.0</v>
      </c>
      <c r="E104" s="4">
        <v>620000.0</v>
      </c>
      <c r="F104" s="4">
        <v>650000.0</v>
      </c>
      <c r="G104" s="4">
        <v>494000.0</v>
      </c>
    </row>
    <row r="105">
      <c r="A105" s="38"/>
      <c r="B105" s="24">
        <v>600001.0</v>
      </c>
      <c r="C105" s="88">
        <v>700000.0</v>
      </c>
      <c r="D105" s="5">
        <v>1000.0</v>
      </c>
      <c r="E105" s="4">
        <v>630000.0</v>
      </c>
      <c r="F105" s="4">
        <v>660000.0</v>
      </c>
      <c r="G105" s="4">
        <v>503000.0</v>
      </c>
    </row>
    <row r="106">
      <c r="A106" s="38"/>
      <c r="B106" s="24">
        <v>700001.0</v>
      </c>
      <c r="C106" s="88">
        <v>800000.0</v>
      </c>
      <c r="D106" s="5">
        <v>1000.0</v>
      </c>
      <c r="E106" s="4">
        <v>640000.0</v>
      </c>
      <c r="F106" s="4">
        <v>671000.0</v>
      </c>
      <c r="G106" s="4">
        <v>511000.0</v>
      </c>
    </row>
    <row r="107">
      <c r="A107" s="38"/>
      <c r="B107" s="24">
        <v>800001.0</v>
      </c>
      <c r="C107" s="88">
        <v>900000.0</v>
      </c>
      <c r="D107" s="5">
        <v>1000.0</v>
      </c>
      <c r="E107" s="4">
        <v>650000.0</v>
      </c>
      <c r="F107" s="4">
        <v>680000.0</v>
      </c>
      <c r="G107" s="4">
        <v>518000.0</v>
      </c>
    </row>
    <row r="108">
      <c r="A108" s="38"/>
      <c r="B108" s="24">
        <v>900001.0</v>
      </c>
      <c r="C108" s="88" t="s">
        <v>110</v>
      </c>
      <c r="D108" s="5">
        <v>1000.0</v>
      </c>
      <c r="E108" s="4">
        <v>660000.0</v>
      </c>
      <c r="F108" s="4">
        <v>689000.0</v>
      </c>
      <c r="G108" s="4">
        <v>525000.0</v>
      </c>
    </row>
    <row r="109">
      <c r="A109" s="38"/>
      <c r="B109" s="38"/>
      <c r="C109" s="38"/>
    </row>
    <row r="110">
      <c r="A110" s="86" t="s">
        <v>10</v>
      </c>
      <c r="B110" s="87" t="s">
        <v>105</v>
      </c>
      <c r="C110" s="87" t="s">
        <v>106</v>
      </c>
      <c r="D110" s="87" t="s">
        <v>65</v>
      </c>
      <c r="E110" s="87" t="s">
        <v>107</v>
      </c>
      <c r="F110" s="87" t="s">
        <v>108</v>
      </c>
      <c r="G110" s="87" t="s">
        <v>109</v>
      </c>
    </row>
    <row r="111">
      <c r="A111" s="4" t="s">
        <v>111</v>
      </c>
      <c r="B111" s="88">
        <v>0.0</v>
      </c>
      <c r="C111" s="88">
        <v>1000.0</v>
      </c>
      <c r="D111" s="5">
        <v>1000.0</v>
      </c>
      <c r="E111" s="24">
        <v>80.0</v>
      </c>
      <c r="F111" s="24">
        <v>100.0</v>
      </c>
      <c r="G111" s="24">
        <v>100.0</v>
      </c>
    </row>
    <row r="112">
      <c r="A112" s="24"/>
      <c r="B112" s="88">
        <v>1001.0</v>
      </c>
      <c r="C112" s="88">
        <v>10000.0</v>
      </c>
      <c r="D112" s="5">
        <v>1000.0</v>
      </c>
      <c r="E112" s="24">
        <v>1500.0</v>
      </c>
      <c r="F112" s="24">
        <v>4000.0</v>
      </c>
      <c r="G112" s="24">
        <v>5000.0</v>
      </c>
    </row>
    <row r="113">
      <c r="A113" s="24"/>
      <c r="B113" s="88">
        <v>10001.0</v>
      </c>
      <c r="C113" s="88">
        <v>20000.0</v>
      </c>
      <c r="D113" s="5">
        <v>1000.0</v>
      </c>
      <c r="E113" s="18">
        <v>2100.0</v>
      </c>
      <c r="F113" s="18">
        <v>7000.0</v>
      </c>
      <c r="G113" s="18">
        <v>7500.0</v>
      </c>
    </row>
    <row r="114">
      <c r="A114" s="38"/>
      <c r="B114" s="88">
        <v>20001.0</v>
      </c>
      <c r="C114" s="88">
        <v>30000.0</v>
      </c>
      <c r="D114" s="5">
        <v>1000.0</v>
      </c>
      <c r="E114" s="18">
        <v>4000.0</v>
      </c>
      <c r="F114" s="4">
        <v>10000.0</v>
      </c>
      <c r="G114" s="4">
        <v>11000.0</v>
      </c>
    </row>
    <row r="115">
      <c r="A115" s="38"/>
      <c r="B115" s="88">
        <v>30001.0</v>
      </c>
      <c r="C115" s="24">
        <v>50000.0</v>
      </c>
      <c r="D115" s="5">
        <v>1000.0</v>
      </c>
      <c r="E115" s="4">
        <v>7000.0</v>
      </c>
      <c r="F115" s="4">
        <v>15000.0</v>
      </c>
      <c r="G115" s="4">
        <v>16000.0</v>
      </c>
    </row>
    <row r="116">
      <c r="A116" s="38"/>
      <c r="B116" s="24">
        <v>50001.0</v>
      </c>
      <c r="C116" s="88">
        <v>100000.0</v>
      </c>
      <c r="D116" s="5">
        <v>1000.0</v>
      </c>
      <c r="E116" s="4">
        <v>15000.0</v>
      </c>
      <c r="F116" s="4">
        <v>25000.0</v>
      </c>
      <c r="G116" s="4">
        <v>27000.0</v>
      </c>
    </row>
    <row r="117">
      <c r="B117" s="24">
        <v>100001.0</v>
      </c>
      <c r="C117" s="88">
        <v>200000.0</v>
      </c>
      <c r="D117" s="5">
        <v>1000.0</v>
      </c>
      <c r="E117" s="4">
        <v>20000.0</v>
      </c>
      <c r="F117" s="4">
        <v>27000.0</v>
      </c>
      <c r="G117" s="4">
        <v>32000.0</v>
      </c>
    </row>
    <row r="118">
      <c r="B118" s="24">
        <v>200001.0</v>
      </c>
      <c r="C118" s="88">
        <v>300000.0</v>
      </c>
      <c r="D118" s="5">
        <v>1000.0</v>
      </c>
      <c r="E118" s="4">
        <v>27000.0</v>
      </c>
      <c r="F118" s="4">
        <v>35000.0</v>
      </c>
      <c r="G118" s="4">
        <v>42000.0</v>
      </c>
    </row>
    <row r="119">
      <c r="B119" s="24">
        <v>300001.0</v>
      </c>
      <c r="C119" s="88">
        <v>400000.0</v>
      </c>
      <c r="D119" s="5">
        <v>1000.0</v>
      </c>
      <c r="E119" s="4">
        <v>35000.0</v>
      </c>
      <c r="F119" s="4">
        <v>43000.0</v>
      </c>
      <c r="G119" s="4">
        <v>51000.0</v>
      </c>
    </row>
    <row r="120">
      <c r="B120" s="24">
        <v>400001.0</v>
      </c>
      <c r="C120" s="88">
        <v>500000.0</v>
      </c>
      <c r="D120" s="5">
        <v>1000.0</v>
      </c>
      <c r="E120" s="4">
        <v>42000.0</v>
      </c>
      <c r="F120" s="4">
        <v>50000.0</v>
      </c>
      <c r="G120" s="4">
        <v>60000.0</v>
      </c>
    </row>
    <row r="121">
      <c r="B121" s="24">
        <v>500001.0</v>
      </c>
      <c r="C121" s="88">
        <v>600000.0</v>
      </c>
      <c r="D121" s="5">
        <v>1000.0</v>
      </c>
      <c r="E121" s="4">
        <v>49000.0</v>
      </c>
      <c r="F121" s="4">
        <v>57000.0</v>
      </c>
      <c r="G121" s="4">
        <v>68000.0</v>
      </c>
    </row>
    <row r="122">
      <c r="B122" s="24">
        <v>600001.0</v>
      </c>
      <c r="C122" s="88">
        <v>700000.0</v>
      </c>
      <c r="D122" s="5">
        <v>1000.0</v>
      </c>
      <c r="E122" s="4">
        <v>55000.0</v>
      </c>
      <c r="F122" s="4">
        <v>63000.0</v>
      </c>
      <c r="G122" s="4">
        <v>76000.0</v>
      </c>
    </row>
    <row r="123">
      <c r="B123" s="24">
        <v>700001.0</v>
      </c>
      <c r="C123" s="88">
        <v>800000.0</v>
      </c>
      <c r="D123" s="5">
        <v>1000.0</v>
      </c>
      <c r="E123" s="4">
        <v>61000.0</v>
      </c>
      <c r="F123" s="4">
        <v>70000.0</v>
      </c>
      <c r="G123" s="4">
        <v>83000.0</v>
      </c>
    </row>
    <row r="124">
      <c r="B124" s="24">
        <v>800001.0</v>
      </c>
      <c r="C124" s="88">
        <v>900000.0</v>
      </c>
      <c r="D124" s="5">
        <v>1000.0</v>
      </c>
      <c r="E124" s="4">
        <v>67000.0</v>
      </c>
      <c r="F124" s="4">
        <v>75000.0</v>
      </c>
      <c r="G124" s="4">
        <v>91000.0</v>
      </c>
    </row>
    <row r="125">
      <c r="B125" s="24">
        <v>900001.0</v>
      </c>
      <c r="C125" s="88" t="s">
        <v>110</v>
      </c>
      <c r="D125" s="5">
        <v>1000.0</v>
      </c>
      <c r="E125" s="4">
        <v>71000.0</v>
      </c>
      <c r="F125" s="4">
        <v>81000.0</v>
      </c>
      <c r="G125" s="4">
        <v>98000.0</v>
      </c>
    </row>
    <row r="126">
      <c r="B126" s="24"/>
      <c r="C126" s="10"/>
    </row>
    <row r="127">
      <c r="C127" s="10"/>
    </row>
    <row r="128">
      <c r="C128" s="10"/>
    </row>
    <row r="129">
      <c r="A129" s="9" t="s">
        <v>112</v>
      </c>
      <c r="C129" s="10"/>
    </row>
    <row r="130">
      <c r="A130" s="9" t="s">
        <v>0</v>
      </c>
      <c r="B130" s="9" t="s">
        <v>65</v>
      </c>
      <c r="C130" s="29" t="s">
        <v>113</v>
      </c>
    </row>
    <row r="131">
      <c r="A131" s="4" t="s">
        <v>114</v>
      </c>
      <c r="B131" s="4" t="s">
        <v>115</v>
      </c>
      <c r="C131" s="14">
        <v>15.0</v>
      </c>
    </row>
    <row r="132">
      <c r="A132" s="4" t="s">
        <v>116</v>
      </c>
      <c r="B132" s="4" t="s">
        <v>117</v>
      </c>
      <c r="C132" s="14">
        <v>7000.0</v>
      </c>
    </row>
    <row r="133">
      <c r="A133" s="4" t="s">
        <v>118</v>
      </c>
      <c r="B133" s="4" t="s">
        <v>119</v>
      </c>
      <c r="C133" s="10">
        <f>2000*C131</f>
        <v>30000</v>
      </c>
    </row>
    <row r="134">
      <c r="B134" s="4" t="s">
        <v>120</v>
      </c>
      <c r="C134" s="89">
        <f>C133/C132</f>
        <v>4.285714286</v>
      </c>
    </row>
    <row r="135">
      <c r="A135" s="4" t="s">
        <v>121</v>
      </c>
      <c r="B135" s="4" t="s">
        <v>122</v>
      </c>
      <c r="C135" s="14">
        <v>35.5</v>
      </c>
    </row>
    <row r="136">
      <c r="A136" s="4" t="s">
        <v>123</v>
      </c>
      <c r="B136" s="4" t="s">
        <v>122</v>
      </c>
      <c r="C136" s="14">
        <v>39.64</v>
      </c>
    </row>
    <row r="137">
      <c r="A137" s="9" t="s">
        <v>124</v>
      </c>
      <c r="B137" s="4" t="s">
        <v>23</v>
      </c>
      <c r="C137" s="90">
        <f>C134*C135</f>
        <v>152.1428571</v>
      </c>
    </row>
    <row r="138">
      <c r="A138" s="9" t="s">
        <v>125</v>
      </c>
      <c r="B138" s="4" t="s">
        <v>23</v>
      </c>
      <c r="C138" s="90">
        <f>C136*C134</f>
        <v>169.8857143</v>
      </c>
    </row>
    <row r="139">
      <c r="C139" s="10"/>
    </row>
    <row r="140">
      <c r="C140" s="10"/>
    </row>
    <row r="141">
      <c r="C141" s="10"/>
    </row>
    <row r="142">
      <c r="C142" s="10"/>
    </row>
    <row r="143">
      <c r="C143" s="10"/>
    </row>
    <row r="144">
      <c r="C144" s="10"/>
    </row>
    <row r="145">
      <c r="C145" s="10"/>
    </row>
    <row r="146">
      <c r="C146" s="10"/>
    </row>
    <row r="147">
      <c r="C147" s="10"/>
    </row>
    <row r="148">
      <c r="C148" s="10"/>
    </row>
    <row r="149">
      <c r="C149" s="10"/>
    </row>
    <row r="150">
      <c r="C150" s="10"/>
    </row>
    <row r="151">
      <c r="C151" s="10"/>
    </row>
    <row r="152">
      <c r="C152" s="10"/>
    </row>
    <row r="153">
      <c r="C153" s="10"/>
    </row>
    <row r="154">
      <c r="C154" s="10"/>
    </row>
    <row r="155">
      <c r="C155" s="10"/>
    </row>
    <row r="156">
      <c r="C156" s="10"/>
    </row>
    <row r="157">
      <c r="C157" s="10"/>
    </row>
    <row r="158">
      <c r="C158" s="10"/>
    </row>
    <row r="159">
      <c r="C159" s="10"/>
    </row>
    <row r="160">
      <c r="C160" s="10"/>
    </row>
    <row r="161">
      <c r="C161" s="10"/>
    </row>
    <row r="162">
      <c r="C162" s="10"/>
    </row>
    <row r="163">
      <c r="C163" s="10"/>
    </row>
    <row r="164">
      <c r="C164" s="10"/>
    </row>
    <row r="165">
      <c r="C165" s="10"/>
    </row>
    <row r="166">
      <c r="C166" s="10"/>
    </row>
    <row r="167">
      <c r="C167" s="10"/>
    </row>
    <row r="168">
      <c r="C168" s="10"/>
    </row>
    <row r="169">
      <c r="C169" s="10"/>
    </row>
    <row r="170">
      <c r="C170" s="10"/>
    </row>
    <row r="171">
      <c r="C171" s="10"/>
    </row>
    <row r="172">
      <c r="C172" s="10"/>
    </row>
    <row r="173">
      <c r="C173" s="10"/>
    </row>
    <row r="174">
      <c r="C174" s="10"/>
    </row>
    <row r="175">
      <c r="C175" s="10"/>
    </row>
    <row r="176">
      <c r="C176" s="10"/>
    </row>
    <row r="177">
      <c r="C177" s="10"/>
    </row>
    <row r="178">
      <c r="C178" s="10"/>
    </row>
    <row r="179">
      <c r="C179" s="10"/>
    </row>
    <row r="180">
      <c r="C180" s="10"/>
    </row>
    <row r="181">
      <c r="C181" s="10"/>
    </row>
    <row r="182">
      <c r="C182" s="10"/>
    </row>
    <row r="183">
      <c r="C183" s="10"/>
    </row>
    <row r="184">
      <c r="C184" s="10"/>
    </row>
    <row r="185">
      <c r="C185" s="10"/>
    </row>
    <row r="186">
      <c r="C186" s="10"/>
    </row>
    <row r="187">
      <c r="C187" s="10"/>
    </row>
    <row r="188">
      <c r="C188" s="10"/>
    </row>
    <row r="189">
      <c r="C189" s="10"/>
    </row>
    <row r="190">
      <c r="C190" s="10"/>
    </row>
    <row r="191">
      <c r="C191" s="10"/>
    </row>
    <row r="192">
      <c r="C192" s="10"/>
    </row>
    <row r="193">
      <c r="C193" s="10"/>
    </row>
    <row r="194">
      <c r="C194" s="10"/>
    </row>
    <row r="195">
      <c r="C195" s="10"/>
    </row>
    <row r="196">
      <c r="C196" s="10"/>
    </row>
    <row r="197">
      <c r="C197" s="10"/>
    </row>
    <row r="198">
      <c r="C198" s="10"/>
    </row>
    <row r="199">
      <c r="C199" s="10"/>
    </row>
    <row r="200">
      <c r="C200" s="10"/>
    </row>
    <row r="201">
      <c r="C201" s="10"/>
    </row>
    <row r="202">
      <c r="C202" s="10"/>
    </row>
    <row r="203">
      <c r="C203" s="10"/>
    </row>
    <row r="204">
      <c r="C204" s="10"/>
    </row>
    <row r="205">
      <c r="C205" s="10"/>
    </row>
    <row r="206">
      <c r="C206" s="10"/>
    </row>
    <row r="207">
      <c r="C207" s="10"/>
    </row>
    <row r="208">
      <c r="C208" s="10"/>
    </row>
    <row r="209">
      <c r="C209" s="10"/>
    </row>
    <row r="210">
      <c r="C210" s="10"/>
    </row>
    <row r="211">
      <c r="C211" s="10"/>
    </row>
    <row r="212">
      <c r="C212" s="10"/>
    </row>
    <row r="213">
      <c r="C213" s="10"/>
    </row>
    <row r="214">
      <c r="C214" s="10"/>
    </row>
    <row r="215">
      <c r="C215" s="10"/>
    </row>
    <row r="216">
      <c r="C216" s="10"/>
    </row>
    <row r="217">
      <c r="C217" s="10"/>
    </row>
    <row r="218">
      <c r="C218" s="10"/>
    </row>
    <row r="219">
      <c r="C219" s="10"/>
    </row>
    <row r="220">
      <c r="C220" s="10"/>
    </row>
    <row r="221">
      <c r="C221" s="10"/>
    </row>
    <row r="222">
      <c r="C222" s="10"/>
    </row>
    <row r="223">
      <c r="C223" s="10"/>
    </row>
    <row r="224">
      <c r="C224" s="10"/>
    </row>
    <row r="225">
      <c r="C225" s="10"/>
    </row>
    <row r="226">
      <c r="C226" s="10"/>
    </row>
    <row r="227">
      <c r="C227" s="10"/>
    </row>
    <row r="228">
      <c r="C228" s="10"/>
    </row>
    <row r="229">
      <c r="C229" s="10"/>
    </row>
    <row r="230">
      <c r="C230" s="10"/>
    </row>
    <row r="231">
      <c r="C231" s="10"/>
    </row>
    <row r="232">
      <c r="C232" s="10"/>
    </row>
    <row r="233">
      <c r="C233" s="10"/>
    </row>
    <row r="234">
      <c r="C234" s="10"/>
    </row>
    <row r="235">
      <c r="C235" s="10"/>
    </row>
    <row r="236">
      <c r="C236" s="10"/>
    </row>
    <row r="237">
      <c r="C237" s="10"/>
    </row>
    <row r="238">
      <c r="C238" s="10"/>
    </row>
    <row r="239">
      <c r="C239" s="10"/>
    </row>
    <row r="240">
      <c r="C240" s="10"/>
    </row>
    <row r="241">
      <c r="C241" s="10"/>
    </row>
    <row r="242">
      <c r="C242" s="10"/>
    </row>
    <row r="243">
      <c r="C243" s="10"/>
    </row>
    <row r="244">
      <c r="C244" s="10"/>
    </row>
    <row r="245">
      <c r="C245" s="10"/>
    </row>
    <row r="246">
      <c r="C246" s="10"/>
    </row>
    <row r="247">
      <c r="C247" s="10"/>
    </row>
    <row r="248">
      <c r="C248" s="10"/>
    </row>
    <row r="249">
      <c r="C249" s="10"/>
    </row>
    <row r="250">
      <c r="C250" s="10"/>
    </row>
    <row r="251">
      <c r="C251" s="10"/>
    </row>
    <row r="252">
      <c r="C252" s="10"/>
    </row>
    <row r="253">
      <c r="C253" s="10"/>
    </row>
    <row r="254">
      <c r="C254" s="10"/>
    </row>
    <row r="255">
      <c r="C255" s="10"/>
    </row>
    <row r="256">
      <c r="C256" s="10"/>
    </row>
    <row r="257">
      <c r="C257" s="10"/>
    </row>
    <row r="258">
      <c r="C258" s="10"/>
    </row>
    <row r="259">
      <c r="C259" s="10"/>
    </row>
    <row r="260">
      <c r="C260" s="10"/>
    </row>
    <row r="261">
      <c r="C261" s="10"/>
    </row>
    <row r="262">
      <c r="C262" s="10"/>
    </row>
    <row r="263">
      <c r="C263" s="10"/>
    </row>
    <row r="264">
      <c r="C264" s="10"/>
    </row>
    <row r="265">
      <c r="C265" s="10"/>
    </row>
    <row r="266">
      <c r="C266" s="10"/>
    </row>
    <row r="267">
      <c r="C267" s="10"/>
    </row>
    <row r="268">
      <c r="C268" s="10"/>
    </row>
    <row r="269">
      <c r="C269" s="10"/>
    </row>
    <row r="270">
      <c r="C270" s="10"/>
    </row>
    <row r="271">
      <c r="C271" s="10"/>
    </row>
    <row r="272">
      <c r="C272" s="10"/>
    </row>
    <row r="273">
      <c r="C273" s="10"/>
    </row>
    <row r="274">
      <c r="C274" s="10"/>
    </row>
    <row r="275">
      <c r="C275" s="10"/>
    </row>
    <row r="276">
      <c r="C276" s="10"/>
    </row>
    <row r="277">
      <c r="C277" s="10"/>
    </row>
    <row r="278">
      <c r="C278" s="10"/>
    </row>
    <row r="279">
      <c r="C279" s="10"/>
    </row>
    <row r="280">
      <c r="C280" s="10"/>
    </row>
    <row r="281">
      <c r="C281" s="10"/>
    </row>
    <row r="282">
      <c r="C282" s="10"/>
    </row>
    <row r="283">
      <c r="C283" s="10"/>
    </row>
    <row r="284">
      <c r="C284" s="10"/>
    </row>
    <row r="285">
      <c r="C285" s="10"/>
    </row>
    <row r="286">
      <c r="C286" s="10"/>
    </row>
    <row r="287">
      <c r="C287" s="10"/>
    </row>
    <row r="288">
      <c r="C288" s="10"/>
    </row>
    <row r="289">
      <c r="C289" s="10"/>
    </row>
    <row r="290">
      <c r="C290" s="10"/>
    </row>
    <row r="291">
      <c r="C291" s="10"/>
    </row>
    <row r="292">
      <c r="C292" s="10"/>
    </row>
    <row r="293">
      <c r="C293" s="10"/>
    </row>
    <row r="294">
      <c r="C294" s="10"/>
    </row>
    <row r="295">
      <c r="C295" s="10"/>
    </row>
    <row r="296">
      <c r="C296" s="10"/>
    </row>
    <row r="297">
      <c r="C297" s="10"/>
    </row>
    <row r="298">
      <c r="C298" s="10"/>
    </row>
    <row r="299">
      <c r="C299" s="10"/>
    </row>
    <row r="300">
      <c r="C300" s="10"/>
    </row>
    <row r="301">
      <c r="C301" s="10"/>
    </row>
    <row r="302">
      <c r="C302" s="10"/>
    </row>
    <row r="303">
      <c r="C303" s="10"/>
    </row>
    <row r="304">
      <c r="C304" s="10"/>
    </row>
    <row r="305">
      <c r="C305" s="10"/>
    </row>
    <row r="306">
      <c r="C306" s="10"/>
    </row>
    <row r="307">
      <c r="C307" s="10"/>
    </row>
    <row r="308">
      <c r="C308" s="10"/>
    </row>
    <row r="309">
      <c r="C309" s="10"/>
    </row>
    <row r="310">
      <c r="C310" s="10"/>
    </row>
    <row r="311">
      <c r="C311" s="10"/>
    </row>
    <row r="312">
      <c r="C312" s="10"/>
    </row>
    <row r="313">
      <c r="C313" s="10"/>
    </row>
    <row r="314">
      <c r="C314" s="10"/>
    </row>
    <row r="315">
      <c r="C315" s="10"/>
    </row>
    <row r="316">
      <c r="C316" s="10"/>
    </row>
    <row r="317">
      <c r="C317" s="10"/>
    </row>
    <row r="318">
      <c r="C318" s="10"/>
    </row>
    <row r="319">
      <c r="C319" s="10"/>
    </row>
    <row r="320">
      <c r="C320" s="10"/>
    </row>
    <row r="321">
      <c r="C321" s="10"/>
    </row>
    <row r="322">
      <c r="C322" s="10"/>
    </row>
    <row r="323">
      <c r="C323" s="10"/>
    </row>
    <row r="324">
      <c r="C324" s="10"/>
    </row>
    <row r="325">
      <c r="C325" s="10"/>
    </row>
    <row r="326">
      <c r="C326" s="10"/>
    </row>
    <row r="327">
      <c r="C327" s="10"/>
    </row>
    <row r="328">
      <c r="C328" s="10"/>
    </row>
    <row r="329">
      <c r="C329" s="10"/>
    </row>
    <row r="330">
      <c r="C330" s="10"/>
    </row>
    <row r="331">
      <c r="C331" s="10"/>
    </row>
    <row r="332">
      <c r="C332" s="10"/>
    </row>
    <row r="333">
      <c r="C333" s="10"/>
    </row>
    <row r="334">
      <c r="C334" s="10"/>
    </row>
    <row r="335">
      <c r="C335" s="10"/>
    </row>
    <row r="336">
      <c r="C336" s="10"/>
    </row>
    <row r="337">
      <c r="C337" s="10"/>
    </row>
    <row r="338">
      <c r="C338" s="10"/>
    </row>
    <row r="339">
      <c r="C339" s="10"/>
    </row>
    <row r="340">
      <c r="C340" s="10"/>
    </row>
    <row r="341">
      <c r="C341" s="10"/>
    </row>
    <row r="342">
      <c r="C342" s="10"/>
    </row>
    <row r="343">
      <c r="C343" s="10"/>
    </row>
    <row r="344">
      <c r="C344" s="10"/>
    </row>
    <row r="345">
      <c r="C345" s="10"/>
    </row>
    <row r="346">
      <c r="C346" s="10"/>
    </row>
    <row r="347">
      <c r="C347" s="10"/>
    </row>
    <row r="348">
      <c r="C348" s="10"/>
    </row>
    <row r="349">
      <c r="C349" s="10"/>
    </row>
    <row r="350">
      <c r="C350" s="10"/>
    </row>
    <row r="351">
      <c r="C351" s="10"/>
    </row>
    <row r="352">
      <c r="C352" s="10"/>
    </row>
    <row r="353">
      <c r="C353" s="10"/>
    </row>
    <row r="354">
      <c r="C354" s="10"/>
    </row>
    <row r="355">
      <c r="C355" s="10"/>
    </row>
    <row r="356">
      <c r="C356" s="10"/>
    </row>
    <row r="357">
      <c r="C357" s="10"/>
    </row>
    <row r="358">
      <c r="C358" s="10"/>
    </row>
    <row r="359">
      <c r="C359" s="10"/>
    </row>
    <row r="360">
      <c r="C360" s="10"/>
    </row>
    <row r="361">
      <c r="C361" s="10"/>
    </row>
    <row r="362">
      <c r="C362" s="10"/>
    </row>
    <row r="363">
      <c r="C363" s="10"/>
    </row>
    <row r="364">
      <c r="C364" s="10"/>
    </row>
    <row r="365">
      <c r="C365" s="10"/>
    </row>
    <row r="366">
      <c r="C366" s="10"/>
    </row>
    <row r="367">
      <c r="C367" s="10"/>
    </row>
    <row r="368">
      <c r="C368" s="10"/>
    </row>
    <row r="369">
      <c r="C369" s="10"/>
    </row>
    <row r="370">
      <c r="C370" s="10"/>
    </row>
    <row r="371">
      <c r="C371" s="10"/>
    </row>
    <row r="372">
      <c r="C372" s="10"/>
    </row>
    <row r="373">
      <c r="C373" s="10"/>
    </row>
    <row r="374">
      <c r="C374" s="10"/>
    </row>
    <row r="375">
      <c r="C375" s="10"/>
    </row>
    <row r="376">
      <c r="C376" s="10"/>
    </row>
    <row r="377">
      <c r="C377" s="10"/>
    </row>
    <row r="378">
      <c r="C378" s="10"/>
    </row>
    <row r="379">
      <c r="C379" s="10"/>
    </row>
    <row r="380">
      <c r="C380" s="10"/>
    </row>
    <row r="381">
      <c r="C381" s="10"/>
    </row>
    <row r="382">
      <c r="C382" s="10"/>
    </row>
    <row r="383">
      <c r="C383" s="10"/>
    </row>
    <row r="384">
      <c r="C384" s="10"/>
    </row>
    <row r="385">
      <c r="C385" s="10"/>
    </row>
    <row r="386">
      <c r="C386" s="10"/>
    </row>
    <row r="387">
      <c r="C387" s="10"/>
    </row>
    <row r="388">
      <c r="C388" s="10"/>
    </row>
    <row r="389">
      <c r="C389" s="10"/>
    </row>
    <row r="390">
      <c r="C390" s="10"/>
    </row>
    <row r="391">
      <c r="C391" s="10"/>
    </row>
    <row r="392">
      <c r="C392" s="10"/>
    </row>
    <row r="393">
      <c r="C393" s="10"/>
    </row>
    <row r="394">
      <c r="C394" s="10"/>
    </row>
    <row r="395">
      <c r="C395" s="10"/>
    </row>
    <row r="396">
      <c r="C396" s="10"/>
    </row>
    <row r="397">
      <c r="C397" s="10"/>
    </row>
    <row r="398">
      <c r="C398" s="10"/>
    </row>
    <row r="399">
      <c r="C399" s="10"/>
    </row>
    <row r="400">
      <c r="C400" s="10"/>
    </row>
    <row r="401">
      <c r="C401" s="10"/>
    </row>
    <row r="402">
      <c r="C402" s="10"/>
    </row>
    <row r="403">
      <c r="C403" s="10"/>
    </row>
    <row r="404">
      <c r="C404" s="10"/>
    </row>
    <row r="405">
      <c r="C405" s="10"/>
    </row>
    <row r="406">
      <c r="C406" s="10"/>
    </row>
    <row r="407">
      <c r="C407" s="10"/>
    </row>
    <row r="408">
      <c r="C408" s="10"/>
    </row>
    <row r="409">
      <c r="C409" s="10"/>
    </row>
    <row r="410">
      <c r="C410" s="10"/>
    </row>
    <row r="411">
      <c r="C411" s="10"/>
    </row>
    <row r="412">
      <c r="C412" s="10"/>
    </row>
    <row r="413">
      <c r="C413" s="10"/>
    </row>
    <row r="414">
      <c r="C414" s="10"/>
    </row>
    <row r="415">
      <c r="C415" s="10"/>
    </row>
    <row r="416">
      <c r="C416" s="10"/>
    </row>
    <row r="417">
      <c r="C417" s="10"/>
    </row>
    <row r="418">
      <c r="C418" s="10"/>
    </row>
    <row r="419">
      <c r="C419" s="10"/>
    </row>
    <row r="420">
      <c r="C420" s="10"/>
    </row>
    <row r="421">
      <c r="C421" s="10"/>
    </row>
    <row r="422">
      <c r="C422" s="10"/>
    </row>
    <row r="423">
      <c r="C423" s="10"/>
    </row>
    <row r="424">
      <c r="C424" s="10"/>
    </row>
    <row r="425">
      <c r="C425" s="10"/>
    </row>
    <row r="426">
      <c r="C426" s="10"/>
    </row>
    <row r="427">
      <c r="C427" s="10"/>
    </row>
    <row r="428">
      <c r="C428" s="10"/>
    </row>
    <row r="429">
      <c r="C429" s="10"/>
    </row>
    <row r="430">
      <c r="C430" s="10"/>
    </row>
    <row r="431">
      <c r="C431" s="10"/>
    </row>
    <row r="432">
      <c r="C432" s="10"/>
    </row>
    <row r="433">
      <c r="C433" s="10"/>
    </row>
    <row r="434">
      <c r="C434" s="10"/>
    </row>
    <row r="435">
      <c r="C435" s="10"/>
    </row>
    <row r="436">
      <c r="C436" s="10"/>
    </row>
    <row r="437">
      <c r="C437" s="10"/>
    </row>
    <row r="438">
      <c r="C438" s="10"/>
    </row>
    <row r="439">
      <c r="C439" s="10"/>
    </row>
    <row r="440">
      <c r="C440" s="10"/>
    </row>
    <row r="441">
      <c r="C441" s="10"/>
    </row>
    <row r="442">
      <c r="C442" s="10"/>
    </row>
    <row r="443">
      <c r="C443" s="10"/>
    </row>
    <row r="444">
      <c r="C444" s="10"/>
    </row>
    <row r="445">
      <c r="C445" s="10"/>
    </row>
    <row r="446">
      <c r="C446" s="10"/>
    </row>
    <row r="447">
      <c r="C447" s="10"/>
    </row>
    <row r="448">
      <c r="C448" s="10"/>
    </row>
    <row r="449">
      <c r="C449" s="10"/>
    </row>
    <row r="450">
      <c r="C450" s="10"/>
    </row>
    <row r="451">
      <c r="C451" s="10"/>
    </row>
    <row r="452">
      <c r="C452" s="10"/>
    </row>
    <row r="453">
      <c r="C453" s="10"/>
    </row>
    <row r="454">
      <c r="C454" s="10"/>
    </row>
    <row r="455">
      <c r="C455" s="10"/>
    </row>
    <row r="456">
      <c r="C456" s="10"/>
    </row>
    <row r="457">
      <c r="C457" s="10"/>
    </row>
    <row r="458">
      <c r="C458" s="10"/>
    </row>
    <row r="459">
      <c r="C459" s="10"/>
    </row>
    <row r="460">
      <c r="C460" s="10"/>
    </row>
    <row r="461">
      <c r="C461" s="10"/>
    </row>
    <row r="462">
      <c r="C462" s="10"/>
    </row>
    <row r="463">
      <c r="C463" s="10"/>
    </row>
    <row r="464">
      <c r="C464" s="10"/>
    </row>
    <row r="465">
      <c r="C465" s="10"/>
    </row>
    <row r="466">
      <c r="C466" s="10"/>
    </row>
    <row r="467">
      <c r="C467" s="10"/>
    </row>
    <row r="468">
      <c r="C468" s="10"/>
    </row>
    <row r="469">
      <c r="C469" s="10"/>
    </row>
    <row r="470">
      <c r="C470" s="10"/>
    </row>
    <row r="471">
      <c r="C471" s="10"/>
    </row>
    <row r="472">
      <c r="C472" s="10"/>
    </row>
    <row r="473">
      <c r="C473" s="10"/>
    </row>
    <row r="474">
      <c r="C474" s="10"/>
    </row>
    <row r="475">
      <c r="C475" s="10"/>
    </row>
    <row r="476">
      <c r="C476" s="10"/>
    </row>
    <row r="477">
      <c r="C477" s="10"/>
    </row>
    <row r="478">
      <c r="C478" s="10"/>
    </row>
    <row r="479">
      <c r="C479" s="10"/>
    </row>
    <row r="480">
      <c r="C480" s="10"/>
    </row>
    <row r="481">
      <c r="C481" s="10"/>
    </row>
    <row r="482">
      <c r="C482" s="10"/>
    </row>
    <row r="483">
      <c r="C483" s="10"/>
    </row>
    <row r="484">
      <c r="C484" s="10"/>
    </row>
    <row r="485">
      <c r="C485" s="10"/>
    </row>
    <row r="486">
      <c r="C486" s="10"/>
    </row>
    <row r="487">
      <c r="C487" s="10"/>
    </row>
    <row r="488">
      <c r="C488" s="10"/>
    </row>
    <row r="489">
      <c r="C489" s="10"/>
    </row>
    <row r="490">
      <c r="C490" s="10"/>
    </row>
    <row r="491">
      <c r="C491" s="10"/>
    </row>
    <row r="492">
      <c r="C492" s="10"/>
    </row>
    <row r="493">
      <c r="C493" s="10"/>
    </row>
    <row r="494">
      <c r="C494" s="10"/>
    </row>
    <row r="495">
      <c r="C495" s="10"/>
    </row>
    <row r="496">
      <c r="C496" s="10"/>
    </row>
    <row r="497">
      <c r="C497" s="10"/>
    </row>
    <row r="498">
      <c r="C498" s="10"/>
    </row>
    <row r="499">
      <c r="C499" s="10"/>
    </row>
    <row r="500">
      <c r="C500" s="10"/>
    </row>
    <row r="501">
      <c r="C501" s="10"/>
    </row>
    <row r="502">
      <c r="C502" s="10"/>
    </row>
    <row r="503">
      <c r="C503" s="10"/>
    </row>
    <row r="504">
      <c r="C504" s="10"/>
    </row>
    <row r="505">
      <c r="C505" s="10"/>
    </row>
    <row r="506">
      <c r="C506" s="10"/>
    </row>
    <row r="507">
      <c r="C507" s="10"/>
    </row>
    <row r="508">
      <c r="C508" s="10"/>
    </row>
    <row r="509">
      <c r="C509" s="10"/>
    </row>
    <row r="510">
      <c r="C510" s="10"/>
    </row>
    <row r="511">
      <c r="C511" s="10"/>
    </row>
    <row r="512">
      <c r="C512" s="10"/>
    </row>
    <row r="513">
      <c r="C513" s="10"/>
    </row>
    <row r="514">
      <c r="C514" s="10"/>
    </row>
    <row r="515">
      <c r="C515" s="10"/>
    </row>
    <row r="516">
      <c r="C516" s="10"/>
    </row>
    <row r="517">
      <c r="C517" s="10"/>
    </row>
    <row r="518">
      <c r="C518" s="10"/>
    </row>
    <row r="519">
      <c r="C519" s="10"/>
    </row>
    <row r="520">
      <c r="C520" s="10"/>
    </row>
    <row r="521">
      <c r="C521" s="10"/>
    </row>
    <row r="522">
      <c r="C522" s="10"/>
    </row>
    <row r="523">
      <c r="C523" s="10"/>
    </row>
    <row r="524">
      <c r="C524" s="10"/>
    </row>
    <row r="525">
      <c r="C525" s="10"/>
    </row>
    <row r="526">
      <c r="C526" s="10"/>
    </row>
    <row r="527">
      <c r="C527" s="10"/>
    </row>
    <row r="528">
      <c r="C528" s="10"/>
    </row>
    <row r="529">
      <c r="C529" s="10"/>
    </row>
    <row r="530">
      <c r="C530" s="10"/>
    </row>
    <row r="531">
      <c r="C531" s="10"/>
    </row>
    <row r="532">
      <c r="C532" s="10"/>
    </row>
    <row r="533">
      <c r="C533" s="10"/>
    </row>
    <row r="534">
      <c r="C534" s="10"/>
    </row>
    <row r="535">
      <c r="C535" s="10"/>
    </row>
    <row r="536">
      <c r="C536" s="10"/>
    </row>
    <row r="537">
      <c r="C537" s="10"/>
    </row>
    <row r="538">
      <c r="C538" s="10"/>
    </row>
    <row r="539">
      <c r="C539" s="10"/>
    </row>
    <row r="540">
      <c r="C540" s="10"/>
    </row>
    <row r="541">
      <c r="C541" s="10"/>
    </row>
    <row r="542">
      <c r="C542" s="10"/>
    </row>
    <row r="543">
      <c r="C543" s="10"/>
    </row>
    <row r="544">
      <c r="C544" s="10"/>
    </row>
    <row r="545">
      <c r="C545" s="10"/>
    </row>
    <row r="546">
      <c r="C546" s="10"/>
    </row>
    <row r="547">
      <c r="C547" s="10"/>
    </row>
    <row r="548">
      <c r="C548" s="10"/>
    </row>
    <row r="549">
      <c r="C549" s="10"/>
    </row>
    <row r="550">
      <c r="C550" s="10"/>
    </row>
    <row r="551">
      <c r="C551" s="10"/>
    </row>
    <row r="552">
      <c r="C552" s="10"/>
    </row>
    <row r="553">
      <c r="C553" s="10"/>
    </row>
    <row r="554">
      <c r="C554" s="10"/>
    </row>
    <row r="555">
      <c r="C555" s="10"/>
    </row>
    <row r="556">
      <c r="C556" s="10"/>
    </row>
    <row r="557">
      <c r="C557" s="10"/>
    </row>
    <row r="558">
      <c r="C558" s="10"/>
    </row>
    <row r="559">
      <c r="C559" s="10"/>
    </row>
    <row r="560">
      <c r="C560" s="10"/>
    </row>
    <row r="561">
      <c r="C561" s="10"/>
    </row>
    <row r="562">
      <c r="C562" s="10"/>
    </row>
    <row r="563">
      <c r="C563" s="10"/>
    </row>
    <row r="564">
      <c r="C564" s="10"/>
    </row>
    <row r="565">
      <c r="C565" s="10"/>
    </row>
    <row r="566">
      <c r="C566" s="10"/>
    </row>
    <row r="567">
      <c r="C567" s="10"/>
    </row>
    <row r="568">
      <c r="C568" s="10"/>
    </row>
    <row r="569">
      <c r="C569" s="10"/>
    </row>
    <row r="570">
      <c r="C570" s="10"/>
    </row>
    <row r="571">
      <c r="C571" s="10"/>
    </row>
    <row r="572">
      <c r="C572" s="10"/>
    </row>
    <row r="573">
      <c r="C573" s="10"/>
    </row>
    <row r="574">
      <c r="C574" s="10"/>
    </row>
    <row r="575">
      <c r="C575" s="10"/>
    </row>
    <row r="576">
      <c r="C576" s="10"/>
    </row>
    <row r="577">
      <c r="C577" s="10"/>
    </row>
    <row r="578">
      <c r="C578" s="10"/>
    </row>
    <row r="579">
      <c r="C579" s="10"/>
    </row>
    <row r="580">
      <c r="C580" s="10"/>
    </row>
    <row r="581">
      <c r="C581" s="10"/>
    </row>
    <row r="582">
      <c r="C582" s="10"/>
    </row>
    <row r="583">
      <c r="C583" s="10"/>
    </row>
    <row r="584">
      <c r="C584" s="10"/>
    </row>
    <row r="585">
      <c r="C585" s="10"/>
    </row>
    <row r="586">
      <c r="C586" s="10"/>
    </row>
    <row r="587">
      <c r="C587" s="10"/>
    </row>
    <row r="588">
      <c r="C588" s="10"/>
    </row>
    <row r="589">
      <c r="C589" s="10"/>
    </row>
    <row r="590">
      <c r="C590" s="10"/>
    </row>
    <row r="591">
      <c r="C591" s="10"/>
    </row>
    <row r="592">
      <c r="C592" s="10"/>
    </row>
    <row r="593">
      <c r="C593" s="10"/>
    </row>
    <row r="594">
      <c r="C594" s="10"/>
    </row>
    <row r="595">
      <c r="C595" s="10"/>
    </row>
    <row r="596">
      <c r="C596" s="10"/>
    </row>
    <row r="597">
      <c r="C597" s="10"/>
    </row>
    <row r="598">
      <c r="C598" s="10"/>
    </row>
    <row r="599">
      <c r="C599" s="10"/>
    </row>
    <row r="600">
      <c r="C600" s="10"/>
    </row>
    <row r="601">
      <c r="C601" s="10"/>
    </row>
    <row r="602">
      <c r="C602" s="10"/>
    </row>
    <row r="603">
      <c r="C603" s="10"/>
    </row>
    <row r="604">
      <c r="C604" s="10"/>
    </row>
    <row r="605">
      <c r="C605" s="10"/>
    </row>
    <row r="606">
      <c r="C606" s="10"/>
    </row>
    <row r="607">
      <c r="C607" s="10"/>
    </row>
    <row r="608">
      <c r="C608" s="10"/>
    </row>
    <row r="609">
      <c r="C609" s="10"/>
    </row>
    <row r="610">
      <c r="C610" s="10"/>
    </row>
    <row r="611">
      <c r="C611" s="10"/>
    </row>
    <row r="612">
      <c r="C612" s="10"/>
    </row>
    <row r="613">
      <c r="C613" s="10"/>
    </row>
    <row r="614">
      <c r="C614" s="10"/>
    </row>
    <row r="615">
      <c r="C615" s="10"/>
    </row>
    <row r="616">
      <c r="C616" s="10"/>
    </row>
    <row r="617">
      <c r="C617" s="10"/>
    </row>
    <row r="618">
      <c r="C618" s="10"/>
    </row>
    <row r="619">
      <c r="C619" s="10"/>
    </row>
    <row r="620">
      <c r="C620" s="10"/>
    </row>
    <row r="621">
      <c r="C621" s="10"/>
    </row>
    <row r="622">
      <c r="C622" s="10"/>
    </row>
    <row r="623">
      <c r="C623" s="10"/>
    </row>
    <row r="624">
      <c r="C624" s="10"/>
    </row>
    <row r="625">
      <c r="C625" s="10"/>
    </row>
    <row r="626">
      <c r="C626" s="10"/>
    </row>
    <row r="627">
      <c r="C627" s="10"/>
    </row>
    <row r="628">
      <c r="C628" s="10"/>
    </row>
    <row r="629">
      <c r="C629" s="10"/>
    </row>
    <row r="630">
      <c r="C630" s="10"/>
    </row>
    <row r="631">
      <c r="C631" s="10"/>
    </row>
    <row r="632">
      <c r="C632" s="10"/>
    </row>
    <row r="633">
      <c r="C633" s="10"/>
    </row>
    <row r="634">
      <c r="C634" s="10"/>
    </row>
    <row r="635">
      <c r="C635" s="10"/>
    </row>
    <row r="636">
      <c r="C636" s="10"/>
    </row>
    <row r="637">
      <c r="C637" s="10"/>
    </row>
    <row r="638">
      <c r="C638" s="10"/>
    </row>
    <row r="639">
      <c r="C639" s="10"/>
    </row>
    <row r="640">
      <c r="C640" s="10"/>
    </row>
    <row r="641">
      <c r="C641" s="10"/>
    </row>
    <row r="642">
      <c r="C642" s="10"/>
    </row>
    <row r="643">
      <c r="C643" s="10"/>
    </row>
    <row r="644">
      <c r="C644" s="10"/>
    </row>
    <row r="645">
      <c r="C645" s="10"/>
    </row>
    <row r="646">
      <c r="C646" s="10"/>
    </row>
    <row r="647">
      <c r="C647" s="10"/>
    </row>
    <row r="648">
      <c r="C648" s="10"/>
    </row>
    <row r="649">
      <c r="C649" s="10"/>
    </row>
    <row r="650">
      <c r="C650" s="10"/>
    </row>
    <row r="651">
      <c r="C651" s="10"/>
    </row>
    <row r="652">
      <c r="C652" s="10"/>
    </row>
    <row r="653">
      <c r="C653" s="10"/>
    </row>
    <row r="654">
      <c r="C654" s="10"/>
    </row>
    <row r="655">
      <c r="C655" s="10"/>
    </row>
    <row r="656">
      <c r="C656" s="10"/>
    </row>
    <row r="657">
      <c r="C657" s="10"/>
    </row>
    <row r="658">
      <c r="C658" s="10"/>
    </row>
    <row r="659">
      <c r="C659" s="10"/>
    </row>
    <row r="660">
      <c r="C660" s="10"/>
    </row>
    <row r="661">
      <c r="C661" s="10"/>
    </row>
    <row r="662">
      <c r="C662" s="10"/>
    </row>
    <row r="663">
      <c r="C663" s="10"/>
    </row>
    <row r="664">
      <c r="C664" s="10"/>
    </row>
    <row r="665">
      <c r="C665" s="10"/>
    </row>
    <row r="666">
      <c r="C666" s="10"/>
    </row>
    <row r="667">
      <c r="C667" s="10"/>
    </row>
    <row r="668">
      <c r="C668" s="10"/>
    </row>
    <row r="669">
      <c r="C669" s="10"/>
    </row>
    <row r="670">
      <c r="C670" s="10"/>
    </row>
    <row r="671">
      <c r="C671" s="10"/>
    </row>
    <row r="672">
      <c r="C672" s="10"/>
    </row>
    <row r="673">
      <c r="C673" s="10"/>
    </row>
    <row r="674">
      <c r="C674" s="10"/>
    </row>
    <row r="675">
      <c r="C675" s="10"/>
    </row>
    <row r="676">
      <c r="C676" s="10"/>
    </row>
    <row r="677">
      <c r="C677" s="10"/>
    </row>
    <row r="678">
      <c r="C678" s="10"/>
    </row>
    <row r="679">
      <c r="C679" s="10"/>
    </row>
    <row r="680">
      <c r="C680" s="10"/>
    </row>
    <row r="681">
      <c r="C681" s="10"/>
    </row>
    <row r="682">
      <c r="C682" s="10"/>
    </row>
    <row r="683">
      <c r="C683" s="10"/>
    </row>
    <row r="684">
      <c r="C684" s="10"/>
    </row>
    <row r="685">
      <c r="C685" s="10"/>
    </row>
    <row r="686">
      <c r="C686" s="10"/>
    </row>
    <row r="687">
      <c r="C687" s="10"/>
    </row>
    <row r="688">
      <c r="C688" s="10"/>
    </row>
    <row r="689">
      <c r="C689" s="10"/>
    </row>
    <row r="690">
      <c r="C690" s="10"/>
    </row>
    <row r="691">
      <c r="C691" s="10"/>
    </row>
    <row r="692">
      <c r="C692" s="10"/>
    </row>
    <row r="693">
      <c r="C693" s="10"/>
    </row>
    <row r="694">
      <c r="C694" s="10"/>
    </row>
    <row r="695">
      <c r="C695" s="10"/>
    </row>
    <row r="696">
      <c r="C696" s="10"/>
    </row>
    <row r="697">
      <c r="C697" s="10"/>
    </row>
    <row r="698">
      <c r="C698" s="10"/>
    </row>
    <row r="699">
      <c r="C699" s="10"/>
    </row>
    <row r="700">
      <c r="C700" s="10"/>
    </row>
    <row r="701">
      <c r="C701" s="10"/>
    </row>
    <row r="702">
      <c r="C702" s="10"/>
    </row>
    <row r="703">
      <c r="C703" s="10"/>
    </row>
    <row r="704">
      <c r="C704" s="10"/>
    </row>
    <row r="705">
      <c r="C705" s="10"/>
    </row>
    <row r="706">
      <c r="C706" s="10"/>
    </row>
    <row r="707">
      <c r="C707" s="10"/>
    </row>
    <row r="708">
      <c r="C708" s="10"/>
    </row>
    <row r="709">
      <c r="C709" s="10"/>
    </row>
    <row r="710">
      <c r="C710" s="10"/>
    </row>
    <row r="711">
      <c r="C711" s="10"/>
    </row>
    <row r="712">
      <c r="C712" s="10"/>
    </row>
    <row r="713">
      <c r="C713" s="10"/>
    </row>
    <row r="714">
      <c r="C714" s="10"/>
    </row>
    <row r="715">
      <c r="C715" s="10"/>
    </row>
    <row r="716">
      <c r="C716" s="10"/>
    </row>
    <row r="717">
      <c r="C717" s="10"/>
    </row>
    <row r="718">
      <c r="C718" s="10"/>
    </row>
    <row r="719">
      <c r="C719" s="10"/>
    </row>
    <row r="720">
      <c r="C720" s="10"/>
    </row>
    <row r="721">
      <c r="C721" s="10"/>
    </row>
    <row r="722">
      <c r="C722" s="10"/>
    </row>
    <row r="723">
      <c r="C723" s="10"/>
    </row>
    <row r="724">
      <c r="C724" s="10"/>
    </row>
    <row r="725">
      <c r="C725" s="10"/>
    </row>
    <row r="726">
      <c r="C726" s="10"/>
    </row>
    <row r="727">
      <c r="C727" s="10"/>
    </row>
    <row r="728">
      <c r="C728" s="10"/>
    </row>
    <row r="729">
      <c r="C729" s="10"/>
    </row>
    <row r="730">
      <c r="C730" s="10"/>
    </row>
    <row r="731">
      <c r="C731" s="10"/>
    </row>
    <row r="732">
      <c r="C732" s="10"/>
    </row>
    <row r="733">
      <c r="C733" s="10"/>
    </row>
    <row r="734">
      <c r="C734" s="10"/>
    </row>
    <row r="735">
      <c r="C735" s="10"/>
    </row>
    <row r="736">
      <c r="C736" s="10"/>
    </row>
    <row r="737">
      <c r="C737" s="10"/>
    </row>
    <row r="738">
      <c r="C738" s="10"/>
    </row>
    <row r="739">
      <c r="C739" s="10"/>
    </row>
    <row r="740">
      <c r="C740" s="10"/>
    </row>
    <row r="741">
      <c r="C741" s="10"/>
    </row>
    <row r="742">
      <c r="C742" s="10"/>
    </row>
    <row r="743">
      <c r="C743" s="10"/>
    </row>
    <row r="744">
      <c r="C744" s="10"/>
    </row>
    <row r="745">
      <c r="C745" s="10"/>
    </row>
    <row r="746">
      <c r="C746" s="10"/>
    </row>
    <row r="747">
      <c r="C747" s="10"/>
    </row>
    <row r="748">
      <c r="C748" s="10"/>
    </row>
    <row r="749">
      <c r="C749" s="10"/>
    </row>
    <row r="750">
      <c r="C750" s="10"/>
    </row>
    <row r="751">
      <c r="C751" s="10"/>
    </row>
    <row r="752">
      <c r="C752" s="10"/>
    </row>
    <row r="753">
      <c r="C753" s="10"/>
    </row>
    <row r="754">
      <c r="C754" s="10"/>
    </row>
    <row r="755">
      <c r="C755" s="10"/>
    </row>
    <row r="756">
      <c r="C756" s="10"/>
    </row>
    <row r="757">
      <c r="C757" s="10"/>
    </row>
    <row r="758">
      <c r="C758" s="10"/>
    </row>
    <row r="759">
      <c r="C759" s="10"/>
    </row>
    <row r="760">
      <c r="C760" s="10"/>
    </row>
    <row r="761">
      <c r="C761" s="10"/>
    </row>
    <row r="762">
      <c r="C762" s="10"/>
    </row>
    <row r="763">
      <c r="C763" s="10"/>
    </row>
    <row r="764">
      <c r="C764" s="10"/>
    </row>
    <row r="765">
      <c r="C765" s="10"/>
    </row>
    <row r="766">
      <c r="C766" s="10"/>
    </row>
    <row r="767">
      <c r="C767" s="10"/>
    </row>
    <row r="768">
      <c r="C768" s="10"/>
    </row>
    <row r="769">
      <c r="C769" s="10"/>
    </row>
    <row r="770">
      <c r="C770" s="10"/>
    </row>
    <row r="771">
      <c r="C771" s="10"/>
    </row>
    <row r="772">
      <c r="C772" s="10"/>
    </row>
    <row r="773">
      <c r="C773" s="10"/>
    </row>
    <row r="774">
      <c r="C774" s="10"/>
    </row>
    <row r="775">
      <c r="C775" s="10"/>
    </row>
    <row r="776">
      <c r="C776" s="10"/>
    </row>
    <row r="777">
      <c r="C777" s="10"/>
    </row>
    <row r="778">
      <c r="C778" s="10"/>
    </row>
    <row r="779">
      <c r="C779" s="10"/>
    </row>
    <row r="780">
      <c r="C780" s="10"/>
    </row>
    <row r="781">
      <c r="C781" s="10"/>
    </row>
    <row r="782">
      <c r="C782" s="10"/>
    </row>
    <row r="783">
      <c r="C783" s="10"/>
    </row>
    <row r="784">
      <c r="C784" s="10"/>
    </row>
    <row r="785">
      <c r="C785" s="10"/>
    </row>
    <row r="786">
      <c r="C786" s="10"/>
    </row>
    <row r="787">
      <c r="C787" s="10"/>
    </row>
    <row r="788">
      <c r="C788" s="10"/>
    </row>
    <row r="789">
      <c r="C789" s="10"/>
    </row>
    <row r="790">
      <c r="C790" s="10"/>
    </row>
    <row r="791">
      <c r="C791" s="10"/>
    </row>
    <row r="792">
      <c r="C792" s="10"/>
    </row>
    <row r="793">
      <c r="C793" s="10"/>
    </row>
    <row r="794">
      <c r="C794" s="10"/>
    </row>
    <row r="795">
      <c r="C795" s="10"/>
    </row>
    <row r="796">
      <c r="C796" s="10"/>
    </row>
    <row r="797">
      <c r="C797" s="10"/>
    </row>
    <row r="798">
      <c r="C798" s="10"/>
    </row>
    <row r="799">
      <c r="C799" s="10"/>
    </row>
    <row r="800">
      <c r="C800" s="10"/>
    </row>
    <row r="801">
      <c r="C801" s="10"/>
    </row>
    <row r="802">
      <c r="C802" s="10"/>
    </row>
    <row r="803">
      <c r="C803" s="10"/>
    </row>
    <row r="804">
      <c r="C804" s="10"/>
    </row>
    <row r="805">
      <c r="C805" s="10"/>
    </row>
    <row r="806">
      <c r="C806" s="10"/>
    </row>
    <row r="807">
      <c r="C807" s="10"/>
    </row>
    <row r="808">
      <c r="C808" s="10"/>
    </row>
    <row r="809">
      <c r="C809" s="10"/>
    </row>
    <row r="810">
      <c r="C810" s="10"/>
    </row>
    <row r="811">
      <c r="C811" s="10"/>
    </row>
    <row r="812">
      <c r="C812" s="10"/>
    </row>
    <row r="813">
      <c r="C813" s="10"/>
    </row>
    <row r="814">
      <c r="C814" s="10"/>
    </row>
    <row r="815">
      <c r="C815" s="10"/>
    </row>
    <row r="816">
      <c r="C816" s="10"/>
    </row>
    <row r="817">
      <c r="C817" s="10"/>
    </row>
    <row r="818">
      <c r="C818" s="10"/>
    </row>
    <row r="819">
      <c r="C819" s="10"/>
    </row>
    <row r="820">
      <c r="C820" s="10"/>
    </row>
    <row r="821">
      <c r="C821" s="10"/>
    </row>
    <row r="822">
      <c r="C822" s="10"/>
    </row>
    <row r="823">
      <c r="C823" s="10"/>
    </row>
    <row r="824">
      <c r="C824" s="10"/>
    </row>
    <row r="825">
      <c r="C825" s="10"/>
    </row>
    <row r="826">
      <c r="C826" s="10"/>
    </row>
    <row r="827">
      <c r="C827" s="10"/>
    </row>
    <row r="828">
      <c r="C828" s="10"/>
    </row>
    <row r="829">
      <c r="C829" s="10"/>
    </row>
    <row r="830">
      <c r="C830" s="10"/>
    </row>
    <row r="831">
      <c r="C831" s="10"/>
    </row>
    <row r="832">
      <c r="C832" s="10"/>
    </row>
    <row r="833">
      <c r="C833" s="10"/>
    </row>
    <row r="834">
      <c r="C834" s="10"/>
    </row>
    <row r="835">
      <c r="C835" s="10"/>
    </row>
    <row r="836">
      <c r="C836" s="10"/>
    </row>
    <row r="837">
      <c r="C837" s="10"/>
    </row>
    <row r="838">
      <c r="C838" s="10"/>
    </row>
    <row r="839">
      <c r="C839" s="10"/>
    </row>
    <row r="840">
      <c r="C840" s="10"/>
    </row>
    <row r="841">
      <c r="C841" s="10"/>
    </row>
    <row r="842">
      <c r="C842" s="10"/>
    </row>
    <row r="843">
      <c r="C843" s="10"/>
    </row>
    <row r="844">
      <c r="C844" s="10"/>
    </row>
    <row r="845">
      <c r="C845" s="10"/>
    </row>
    <row r="846">
      <c r="C846" s="10"/>
    </row>
    <row r="847">
      <c r="C847" s="10"/>
    </row>
    <row r="848">
      <c r="C848" s="10"/>
    </row>
    <row r="849">
      <c r="C849" s="10"/>
    </row>
    <row r="850">
      <c r="C850" s="10"/>
    </row>
    <row r="851">
      <c r="C851" s="10"/>
    </row>
    <row r="852">
      <c r="C852" s="10"/>
    </row>
    <row r="853">
      <c r="C853" s="10"/>
    </row>
    <row r="854">
      <c r="C854" s="10"/>
    </row>
    <row r="855">
      <c r="C855" s="10"/>
    </row>
    <row r="856">
      <c r="C856" s="10"/>
    </row>
    <row r="857">
      <c r="C857" s="10"/>
    </row>
    <row r="858">
      <c r="C858" s="10"/>
    </row>
    <row r="859">
      <c r="C859" s="10"/>
    </row>
    <row r="860">
      <c r="C860" s="10"/>
    </row>
    <row r="861">
      <c r="C861" s="10"/>
    </row>
    <row r="862">
      <c r="C862" s="10"/>
    </row>
    <row r="863">
      <c r="C863" s="10"/>
    </row>
    <row r="864">
      <c r="C864" s="10"/>
    </row>
    <row r="865">
      <c r="C865" s="10"/>
    </row>
    <row r="866">
      <c r="C866" s="10"/>
    </row>
    <row r="867">
      <c r="C867" s="10"/>
    </row>
    <row r="868">
      <c r="C868" s="10"/>
    </row>
    <row r="869">
      <c r="C869" s="10"/>
    </row>
    <row r="870">
      <c r="C870" s="10"/>
    </row>
    <row r="871">
      <c r="C871" s="10"/>
    </row>
    <row r="872">
      <c r="C872" s="10"/>
    </row>
    <row r="873">
      <c r="C873" s="10"/>
    </row>
    <row r="874">
      <c r="C874" s="10"/>
    </row>
    <row r="875">
      <c r="C875" s="10"/>
    </row>
    <row r="876">
      <c r="C876" s="10"/>
    </row>
    <row r="877">
      <c r="C877" s="10"/>
    </row>
    <row r="878">
      <c r="C878" s="10"/>
    </row>
    <row r="879">
      <c r="C879" s="10"/>
    </row>
    <row r="880">
      <c r="C880" s="10"/>
    </row>
    <row r="881">
      <c r="C881" s="10"/>
    </row>
    <row r="882">
      <c r="C882" s="10"/>
    </row>
    <row r="883">
      <c r="C883" s="10"/>
    </row>
    <row r="884">
      <c r="C884" s="10"/>
    </row>
    <row r="885">
      <c r="C885" s="10"/>
    </row>
    <row r="886">
      <c r="C886" s="10"/>
    </row>
    <row r="887">
      <c r="C887" s="10"/>
    </row>
    <row r="888">
      <c r="C888" s="10"/>
    </row>
    <row r="889">
      <c r="C889" s="10"/>
    </row>
    <row r="890">
      <c r="C890" s="10"/>
    </row>
    <row r="891">
      <c r="C891" s="10"/>
    </row>
    <row r="892">
      <c r="C892" s="10"/>
    </row>
    <row r="893">
      <c r="C893" s="10"/>
    </row>
    <row r="894">
      <c r="C894" s="10"/>
    </row>
    <row r="895">
      <c r="C895" s="10"/>
    </row>
    <row r="896">
      <c r="C896" s="10"/>
    </row>
    <row r="897">
      <c r="C897" s="10"/>
    </row>
    <row r="898">
      <c r="C898" s="10"/>
    </row>
    <row r="899">
      <c r="C899" s="10"/>
    </row>
    <row r="900">
      <c r="C900" s="10"/>
    </row>
    <row r="901">
      <c r="C901" s="10"/>
    </row>
    <row r="902">
      <c r="C902" s="10"/>
    </row>
    <row r="903">
      <c r="C903" s="10"/>
    </row>
    <row r="904">
      <c r="C904" s="10"/>
    </row>
    <row r="905">
      <c r="C905" s="10"/>
    </row>
    <row r="906">
      <c r="C906" s="10"/>
    </row>
    <row r="907">
      <c r="C907" s="10"/>
    </row>
    <row r="908">
      <c r="C908" s="10"/>
    </row>
    <row r="909">
      <c r="C909" s="10"/>
    </row>
    <row r="910">
      <c r="C910" s="10"/>
    </row>
    <row r="911">
      <c r="C911" s="10"/>
    </row>
    <row r="912">
      <c r="C912" s="10"/>
    </row>
    <row r="913">
      <c r="C913" s="10"/>
    </row>
    <row r="914">
      <c r="C914" s="10"/>
    </row>
    <row r="915">
      <c r="C915" s="10"/>
    </row>
    <row r="916">
      <c r="C916" s="10"/>
    </row>
    <row r="917">
      <c r="C917" s="10"/>
    </row>
    <row r="918">
      <c r="C918" s="10"/>
    </row>
    <row r="919">
      <c r="C919" s="10"/>
    </row>
    <row r="920">
      <c r="C920" s="10"/>
    </row>
    <row r="921">
      <c r="C921" s="10"/>
    </row>
    <row r="922">
      <c r="C922" s="10"/>
    </row>
    <row r="923">
      <c r="C923" s="10"/>
    </row>
    <row r="924">
      <c r="C924" s="10"/>
    </row>
    <row r="925">
      <c r="C925" s="10"/>
    </row>
    <row r="926">
      <c r="C926" s="10"/>
    </row>
    <row r="927">
      <c r="C927" s="10"/>
    </row>
    <row r="928">
      <c r="C928" s="10"/>
    </row>
    <row r="929">
      <c r="C929" s="10"/>
    </row>
    <row r="930">
      <c r="C930" s="10"/>
    </row>
    <row r="931">
      <c r="C931" s="10"/>
    </row>
    <row r="932">
      <c r="C932" s="10"/>
    </row>
    <row r="933">
      <c r="C933" s="10"/>
    </row>
    <row r="934">
      <c r="C934" s="10"/>
    </row>
    <row r="935">
      <c r="C935" s="10"/>
    </row>
    <row r="936">
      <c r="C936" s="10"/>
    </row>
    <row r="937">
      <c r="C937" s="10"/>
    </row>
    <row r="938">
      <c r="C938" s="10"/>
    </row>
    <row r="939">
      <c r="C939" s="10"/>
    </row>
    <row r="940">
      <c r="C940" s="10"/>
    </row>
    <row r="941">
      <c r="C941" s="10"/>
    </row>
    <row r="942">
      <c r="C942" s="10"/>
    </row>
    <row r="943">
      <c r="C943" s="10"/>
    </row>
    <row r="944">
      <c r="C944" s="10"/>
    </row>
    <row r="945">
      <c r="C945" s="10"/>
    </row>
    <row r="946">
      <c r="C946" s="10"/>
    </row>
    <row r="947">
      <c r="C947" s="10"/>
    </row>
    <row r="948">
      <c r="C948" s="10"/>
    </row>
    <row r="949">
      <c r="C949" s="10"/>
    </row>
    <row r="950">
      <c r="C950" s="10"/>
    </row>
    <row r="951">
      <c r="C951" s="10"/>
    </row>
    <row r="952">
      <c r="C952" s="10"/>
    </row>
    <row r="953">
      <c r="C953" s="10"/>
    </row>
    <row r="954">
      <c r="C954" s="10"/>
    </row>
    <row r="955">
      <c r="C955" s="10"/>
    </row>
    <row r="956">
      <c r="C956" s="10"/>
    </row>
    <row r="957">
      <c r="C957" s="10"/>
    </row>
    <row r="958">
      <c r="C958" s="10"/>
    </row>
    <row r="959">
      <c r="C959" s="10"/>
    </row>
    <row r="960">
      <c r="C960" s="10"/>
    </row>
    <row r="961">
      <c r="C961" s="10"/>
    </row>
    <row r="962">
      <c r="C962" s="10"/>
    </row>
    <row r="963">
      <c r="C963" s="10"/>
    </row>
    <row r="964">
      <c r="C964" s="10"/>
    </row>
    <row r="965">
      <c r="C965" s="10"/>
    </row>
    <row r="966">
      <c r="C966" s="10"/>
    </row>
    <row r="967">
      <c r="C967" s="10"/>
    </row>
    <row r="968">
      <c r="C968" s="10"/>
    </row>
    <row r="969">
      <c r="C969" s="10"/>
    </row>
    <row r="970">
      <c r="C970" s="10"/>
    </row>
    <row r="971">
      <c r="C971" s="10"/>
    </row>
    <row r="972">
      <c r="C972" s="10"/>
    </row>
    <row r="973">
      <c r="C973" s="10"/>
    </row>
    <row r="974">
      <c r="C974" s="10"/>
    </row>
    <row r="975">
      <c r="C975" s="10"/>
    </row>
    <row r="976">
      <c r="C976" s="10"/>
    </row>
    <row r="977">
      <c r="C977" s="10"/>
    </row>
    <row r="978">
      <c r="C978" s="10"/>
    </row>
    <row r="979">
      <c r="C979" s="10"/>
    </row>
    <row r="980">
      <c r="C980" s="10"/>
    </row>
    <row r="981">
      <c r="C981" s="10"/>
    </row>
    <row r="982">
      <c r="C982" s="10"/>
    </row>
    <row r="983">
      <c r="C983" s="10"/>
    </row>
    <row r="984">
      <c r="C984" s="10"/>
    </row>
    <row r="985">
      <c r="C985" s="10"/>
    </row>
    <row r="986">
      <c r="C986" s="10"/>
    </row>
    <row r="987">
      <c r="C987" s="10"/>
    </row>
    <row r="988">
      <c r="C988" s="10"/>
    </row>
    <row r="989">
      <c r="C989" s="10"/>
    </row>
    <row r="990">
      <c r="C990" s="10"/>
    </row>
    <row r="991">
      <c r="C991" s="10"/>
    </row>
    <row r="992">
      <c r="C992" s="10"/>
    </row>
    <row r="993">
      <c r="C993" s="10"/>
    </row>
    <row r="994">
      <c r="C994" s="10"/>
    </row>
    <row r="995">
      <c r="C995" s="10"/>
    </row>
    <row r="996">
      <c r="C996" s="10"/>
    </row>
    <row r="997">
      <c r="C997" s="10"/>
    </row>
    <row r="998">
      <c r="C998" s="10"/>
    </row>
    <row r="999">
      <c r="C999" s="10"/>
    </row>
    <row r="1000">
      <c r="C1000" s="10"/>
    </row>
    <row r="1001">
      <c r="C1001" s="10"/>
    </row>
    <row r="1002">
      <c r="C1002" s="10"/>
    </row>
    <row r="1003">
      <c r="C1003" s="10"/>
    </row>
    <row r="1004">
      <c r="C1004" s="10"/>
    </row>
    <row r="1005">
      <c r="C1005" s="10"/>
    </row>
    <row r="1006">
      <c r="C1006" s="10"/>
    </row>
    <row r="1007">
      <c r="C1007" s="10"/>
    </row>
    <row r="1008">
      <c r="C1008" s="10"/>
    </row>
    <row r="1009">
      <c r="C1009" s="10"/>
    </row>
    <row r="1010">
      <c r="C1010" s="10"/>
    </row>
    <row r="1011">
      <c r="C1011" s="10"/>
    </row>
    <row r="1012">
      <c r="C1012" s="10"/>
    </row>
    <row r="1013">
      <c r="C1013" s="10"/>
    </row>
    <row r="1014">
      <c r="C1014" s="10"/>
    </row>
    <row r="1015">
      <c r="C1015" s="10"/>
    </row>
    <row r="1016">
      <c r="C1016" s="10"/>
    </row>
    <row r="1017">
      <c r="C1017" s="10"/>
    </row>
    <row r="1018">
      <c r="C1018" s="10"/>
    </row>
    <row r="1019">
      <c r="C1019" s="10"/>
    </row>
    <row r="1020">
      <c r="C1020" s="10"/>
    </row>
    <row r="1021">
      <c r="C1021" s="10"/>
    </row>
    <row r="1022">
      <c r="C1022" s="10"/>
    </row>
    <row r="1023">
      <c r="C1023" s="10"/>
    </row>
    <row r="1024">
      <c r="C1024" s="10"/>
    </row>
    <row r="1025">
      <c r="C1025" s="10"/>
    </row>
  </sheetData>
  <hyperlinks>
    <hyperlink r:id="rId1" ref="G3"/>
    <hyperlink r:id="rId2" ref="H3"/>
    <hyperlink r:id="rId3" ref="I3"/>
    <hyperlink r:id="rId4" ref="G4"/>
    <hyperlink r:id="rId5" ref="H4"/>
    <hyperlink r:id="rId6" location=":~:text=The%20Environment%20Agency%20charges%20%C2%A3,are%20not%20specialist%20nuclear%20regulators." ref="I4"/>
    <hyperlink display="Calculations" location="'LFP-Direct'!A41" ref="G9"/>
    <hyperlink display="Calculations" location="'LFP-Direct'!A41" ref="H9"/>
    <hyperlink display="Calculations" location="'LFP-Direct'!A41" ref="I9"/>
    <hyperlink r:id="rId7" ref="G10"/>
    <hyperlink r:id="rId8" ref="H10"/>
    <hyperlink r:id="rId9" ref="I10"/>
    <hyperlink r:id="rId10" ref="G11"/>
    <hyperlink r:id="rId11" ref="H11"/>
    <hyperlink r:id="rId12" ref="I11"/>
    <hyperlink r:id="rId13" ref="G12"/>
    <hyperlink r:id="rId14" ref="H12"/>
    <hyperlink r:id="rId15" ref="I12"/>
    <hyperlink r:id="rId16" location=":~:text=The%20prevailing%20market%20price%20of%20EOL%20LFP,yuan%20per%20tonne%2C%20according%20to%20market%20sources." ref="G13"/>
    <hyperlink r:id="rId17" ref="H13"/>
    <hyperlink r:id="rId18" ref="I13"/>
    <hyperlink display="Calculations" location="'LFP-Direct'!A55" ref="G14"/>
    <hyperlink display="Calculations" location="'LFP-Direct'!A55" ref="H14"/>
    <hyperlink display="Calculations" location="'LFP-Direct'!A55" ref="I14"/>
    <hyperlink display="Calculations" location="'LFP-Direct'!A64" ref="G15"/>
    <hyperlink display="Calculations" location="'LFP-Direct'!A64" ref="H15"/>
    <hyperlink display="Calculations" location="'LFP-Direct'!A64" ref="I15"/>
    <hyperlink display="Composition " location="'LFP-Direct'!A72" ref="D21"/>
    <hyperlink display="Fraction of LIB ton" location="'LFP-Direct'!A78" ref="D22"/>
    <hyperlink r:id="rId19" ref="J23"/>
    <hyperlink r:id="rId20" location=":~:text=For%20example%2C%20NMC%20batteries%2C%20which,and%20cobalt%20along%20with%20lithium." ref="K23"/>
    <hyperlink r:id="rId21" ref="L23"/>
    <hyperlink r:id="rId22" ref="J24"/>
    <hyperlink r:id="rId23" location=":~:text=For%20example%2C%20NMC%20batteries%2C%20which,and%20cobalt%20along%20with%20lithium." ref="K24"/>
    <hyperlink r:id="rId24" ref="L24"/>
    <hyperlink r:id="rId25" ref="J25"/>
    <hyperlink r:id="rId26" location=":~:text=For%20example%2C%20NMC%20batteries%2C%20which,and%20cobalt%20along%20with%20lithium." ref="K25"/>
    <hyperlink r:id="rId27" ref="L25"/>
    <hyperlink r:id="rId28" ref="J26"/>
    <hyperlink r:id="rId29" location=":~:text=For%20example%2C%20NMC%20batteries%2C%20which,and%20cobalt%20along%20with%20lithium." ref="K26"/>
    <hyperlink r:id="rId30" ref="L26"/>
    <hyperlink r:id="rId31" ref="G32"/>
    <hyperlink r:id="rId32" ref="H32"/>
    <hyperlink r:id="rId33" ref="I32"/>
    <hyperlink display="kWh/ton" location="'LFP-Direct'!A49" ref="B40"/>
    <hyperlink r:id="rId34" ref="A47"/>
    <hyperlink r:id="rId35" ref="C47"/>
    <hyperlink r:id="rId36" ref="D47"/>
    <hyperlink r:id="rId37" ref="E47"/>
    <hyperlink r:id="rId38" ref="A48"/>
    <hyperlink r:id="rId39" ref="C48"/>
    <hyperlink r:id="rId40" location=":~:text=USA%20natural%20gas%20prices%2C%20December,U.S.%20Dollar%20per%20kWh%20for" ref="D48"/>
    <hyperlink r:id="rId41" location=":~:text=The%20EU%20average%20price%20%E2%80%94%20a,Source%3A%20Eurostat%20(nrg_pc_203)" ref="E48"/>
    <hyperlink r:id="rId42" ref="A49"/>
    <hyperlink display="CN Value" location="'LFP-Direct'!C61" ref="C53"/>
    <hyperlink display="US Value" location="'LFP-Direct'!D61" ref="D53"/>
    <hyperlink display="EU Value" location="'LFP-Direct'!E61" ref="E53"/>
    <hyperlink r:id="rId43" ref="A58"/>
    <hyperlink r:id="rId44" ref="C58"/>
    <hyperlink r:id="rId45" ref="D58"/>
    <hyperlink r:id="rId46" ref="E58"/>
    <hyperlink r:id="rId47" ref="D59"/>
    <hyperlink display="CN Value" location="'LFP-Direct'!C70" ref="C62"/>
    <hyperlink display="US Value" location="'LFP-Direct'!D70" ref="D62"/>
    <hyperlink display="EU Value" location="'LFP-Direct'!E70" ref="E62"/>
    <hyperlink r:id="rId48" ref="C67"/>
    <hyperlink r:id="rId49" ref="D67"/>
    <hyperlink r:id="rId50" ref="E67"/>
    <hyperlink r:id="rId51" ref="A7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88"/>
    <col customWidth="1" min="2" max="2" width="19.63"/>
    <col customWidth="1" min="3" max="3" width="17.13"/>
    <col customWidth="1" min="4" max="4" width="21.88"/>
    <col customWidth="1" min="5" max="5" width="17.75"/>
    <col customWidth="1" min="6" max="6" width="17.5"/>
    <col customWidth="1" min="7" max="7" width="20.88"/>
    <col customWidth="1" min="8" max="9" width="20.13"/>
    <col customWidth="1" min="11" max="11" width="15.13"/>
    <col customWidth="1" min="12" max="12" width="14.0"/>
    <col customWidth="1" min="13" max="13" width="36.5"/>
    <col customWidth="1" min="15" max="15" width="17.6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9</v>
      </c>
      <c r="B2" s="4" t="s">
        <v>10</v>
      </c>
      <c r="C2" s="5">
        <v>1000.0</v>
      </c>
      <c r="D2" s="6">
        <v>425.0</v>
      </c>
      <c r="E2" s="6">
        <v>425.0</v>
      </c>
      <c r="F2" s="6">
        <v>425.0</v>
      </c>
    </row>
    <row r="3">
      <c r="A3" s="4" t="s">
        <v>11</v>
      </c>
      <c r="B3" s="4" t="s">
        <v>10</v>
      </c>
      <c r="C3" s="5">
        <v>1000.0</v>
      </c>
      <c r="D3" s="6">
        <f>VLOOKUP(D8, B94:G108, 4)</f>
        <v>1500</v>
      </c>
      <c r="E3" s="7">
        <f>VLOOKUP(E8, B94:G108, 5)</f>
        <v>1000</v>
      </c>
      <c r="F3" s="7">
        <f>VLOOKUP(F8, B94:G108, 6)</f>
        <v>1000</v>
      </c>
      <c r="G3" s="17" t="s">
        <v>12</v>
      </c>
      <c r="H3" s="8" t="s">
        <v>12</v>
      </c>
      <c r="I3" s="8" t="s">
        <v>12</v>
      </c>
    </row>
    <row r="4">
      <c r="A4" s="4" t="s">
        <v>13</v>
      </c>
      <c r="B4" s="4" t="s">
        <v>10</v>
      </c>
      <c r="C4" s="5">
        <v>1000.0</v>
      </c>
      <c r="D4" s="6">
        <f>VLOOKUP(D8, B111:G125, 4)</f>
        <v>80</v>
      </c>
      <c r="E4" s="6">
        <f>VLOOKUP(E8, B111:G125, 5)</f>
        <v>100</v>
      </c>
      <c r="F4" s="6">
        <f>VLOOKUP(F8,B111:G125, 6)</f>
        <v>100</v>
      </c>
      <c r="G4" s="17" t="s">
        <v>126</v>
      </c>
      <c r="H4" s="8" t="s">
        <v>14</v>
      </c>
      <c r="I4" s="8" t="s">
        <v>14</v>
      </c>
    </row>
    <row r="5">
      <c r="A5" s="9" t="s">
        <v>15</v>
      </c>
      <c r="C5" s="10"/>
      <c r="D5" s="11">
        <f t="shared" ref="D5:F5" si="1">SUM(D2:D4)*1000</f>
        <v>2005000</v>
      </c>
      <c r="E5" s="12">
        <f t="shared" si="1"/>
        <v>1525000</v>
      </c>
      <c r="F5" s="12">
        <f t="shared" si="1"/>
        <v>1525000</v>
      </c>
      <c r="I5" s="13"/>
    </row>
    <row r="6">
      <c r="A6" s="9" t="s">
        <v>16</v>
      </c>
      <c r="C6" s="14" t="s">
        <v>17</v>
      </c>
      <c r="D6" s="6">
        <v>5.0</v>
      </c>
    </row>
    <row r="7">
      <c r="A7" s="4"/>
      <c r="B7" s="4"/>
      <c r="C7" s="14"/>
      <c r="D7" s="4"/>
    </row>
    <row r="8">
      <c r="A8" s="4" t="s">
        <v>18</v>
      </c>
      <c r="B8" s="4" t="s">
        <v>19</v>
      </c>
      <c r="C8" s="14" t="s">
        <v>20</v>
      </c>
      <c r="D8" s="6">
        <f>Summary!F11</f>
        <v>1</v>
      </c>
      <c r="E8" s="6">
        <f>Summary!G11</f>
        <v>1</v>
      </c>
      <c r="F8" s="6">
        <f>Summary!H11</f>
        <v>100</v>
      </c>
    </row>
    <row r="9">
      <c r="A9" s="4" t="s">
        <v>21</v>
      </c>
      <c r="B9" s="4" t="s">
        <v>22</v>
      </c>
      <c r="C9" s="14" t="s">
        <v>23</v>
      </c>
      <c r="D9" s="15">
        <f t="shared" ref="D9:F9" si="2">C44</f>
        <v>49.57241379</v>
      </c>
      <c r="E9" s="16">
        <f t="shared" si="2"/>
        <v>54.948</v>
      </c>
      <c r="F9" s="16">
        <f t="shared" si="2"/>
        <v>115.66</v>
      </c>
      <c r="G9" s="8" t="s">
        <v>24</v>
      </c>
      <c r="H9" s="17" t="s">
        <v>24</v>
      </c>
      <c r="I9" s="17" t="s">
        <v>24</v>
      </c>
      <c r="J9" s="13"/>
      <c r="L9" s="18"/>
      <c r="M9" s="18"/>
    </row>
    <row r="10">
      <c r="A10" s="4" t="s">
        <v>25</v>
      </c>
      <c r="B10" s="4" t="s">
        <v>22</v>
      </c>
      <c r="C10" s="14" t="s">
        <v>23</v>
      </c>
      <c r="D10" s="6">
        <f>Summary!F13</f>
        <v>75</v>
      </c>
      <c r="E10" s="16">
        <f>C137</f>
        <v>152.1428571</v>
      </c>
      <c r="F10" s="15">
        <f>C138</f>
        <v>169.8857143</v>
      </c>
      <c r="G10" s="8" t="s">
        <v>26</v>
      </c>
      <c r="H10" s="17" t="s">
        <v>26</v>
      </c>
      <c r="I10" s="17" t="s">
        <v>26</v>
      </c>
      <c r="M10" s="18"/>
    </row>
    <row r="11">
      <c r="A11" s="4" t="s">
        <v>27</v>
      </c>
      <c r="B11" s="4" t="s">
        <v>22</v>
      </c>
      <c r="C11" s="14" t="s">
        <v>23</v>
      </c>
      <c r="D11" s="6">
        <v>40.0</v>
      </c>
      <c r="E11" s="7">
        <v>50.0</v>
      </c>
      <c r="F11" s="6">
        <v>50.0</v>
      </c>
      <c r="G11" s="8" t="s">
        <v>28</v>
      </c>
      <c r="H11" s="19" t="s">
        <v>28</v>
      </c>
      <c r="I11" s="19" t="s">
        <v>28</v>
      </c>
    </row>
    <row r="12">
      <c r="A12" s="4" t="s">
        <v>29</v>
      </c>
      <c r="B12" s="4" t="s">
        <v>22</v>
      </c>
      <c r="C12" s="14" t="s">
        <v>23</v>
      </c>
      <c r="D12" s="6">
        <v>15.0</v>
      </c>
      <c r="E12" s="7">
        <v>15.0</v>
      </c>
      <c r="F12" s="6">
        <v>15.0</v>
      </c>
      <c r="G12" s="8" t="s">
        <v>30</v>
      </c>
      <c r="H12" s="19" t="s">
        <v>30</v>
      </c>
      <c r="I12" s="19" t="s">
        <v>30</v>
      </c>
    </row>
    <row r="13">
      <c r="A13" s="4" t="s">
        <v>31</v>
      </c>
      <c r="B13" s="4" t="s">
        <v>22</v>
      </c>
      <c r="C13" s="14" t="s">
        <v>23</v>
      </c>
      <c r="D13" s="91">
        <f>Summary!F12</f>
        <v>2700</v>
      </c>
      <c r="E13" s="92">
        <f>Summary!G12</f>
        <v>2000</v>
      </c>
      <c r="F13" s="92">
        <f>Summary!H12</f>
        <v>0</v>
      </c>
      <c r="G13" s="8" t="s">
        <v>32</v>
      </c>
      <c r="H13" s="17" t="s">
        <v>32</v>
      </c>
      <c r="I13" s="17" t="s">
        <v>32</v>
      </c>
    </row>
    <row r="14">
      <c r="A14" s="4" t="s">
        <v>33</v>
      </c>
      <c r="B14" s="4" t="s">
        <v>22</v>
      </c>
      <c r="C14" s="14" t="s">
        <v>23</v>
      </c>
      <c r="D14" s="15">
        <f t="shared" ref="D14:F14" si="3">C55</f>
        <v>12.5</v>
      </c>
      <c r="E14" s="16">
        <f t="shared" si="3"/>
        <v>15.3</v>
      </c>
      <c r="F14" s="21">
        <f t="shared" si="3"/>
        <v>18</v>
      </c>
      <c r="G14" s="8" t="s">
        <v>24</v>
      </c>
      <c r="H14" s="8" t="s">
        <v>24</v>
      </c>
      <c r="I14" s="8" t="s">
        <v>24</v>
      </c>
      <c r="M14" s="18"/>
      <c r="O14" s="18"/>
      <c r="P14" s="13"/>
    </row>
    <row r="15">
      <c r="A15" s="4" t="s">
        <v>34</v>
      </c>
      <c r="B15" s="4" t="s">
        <v>22</v>
      </c>
      <c r="C15" s="14" t="s">
        <v>23</v>
      </c>
      <c r="D15" s="15">
        <f t="shared" ref="D15:F15" si="4">C64</f>
        <v>17.77777778</v>
      </c>
      <c r="E15" s="7">
        <f t="shared" si="4"/>
        <v>13.76</v>
      </c>
      <c r="F15" s="22">
        <f t="shared" si="4"/>
        <v>14.4</v>
      </c>
      <c r="G15" s="8" t="s">
        <v>24</v>
      </c>
      <c r="H15" s="8" t="s">
        <v>24</v>
      </c>
      <c r="I15" s="8" t="s">
        <v>24</v>
      </c>
      <c r="M15" s="18"/>
      <c r="O15" s="18"/>
      <c r="Q15" s="4"/>
    </row>
    <row r="16">
      <c r="A16" s="4" t="s">
        <v>35</v>
      </c>
      <c r="B16" s="4" t="s">
        <v>22</v>
      </c>
      <c r="C16" s="5" t="s">
        <v>36</v>
      </c>
      <c r="D16" s="6">
        <v>0.0</v>
      </c>
      <c r="E16" s="6">
        <v>0.0</v>
      </c>
      <c r="F16" s="6">
        <v>0.0</v>
      </c>
    </row>
    <row r="17">
      <c r="A17" s="4" t="s">
        <v>37</v>
      </c>
      <c r="B17" s="4" t="s">
        <v>22</v>
      </c>
      <c r="C17" s="5" t="s">
        <v>36</v>
      </c>
      <c r="D17" s="6">
        <v>0.0</v>
      </c>
      <c r="E17" s="6">
        <v>0.0</v>
      </c>
      <c r="F17" s="6">
        <v>0.0</v>
      </c>
    </row>
    <row r="18">
      <c r="A18" s="4" t="s">
        <v>38</v>
      </c>
      <c r="B18" s="4" t="s">
        <v>22</v>
      </c>
      <c r="C18" s="5" t="s">
        <v>36</v>
      </c>
      <c r="D18" s="6">
        <v>0.0</v>
      </c>
      <c r="E18" s="6">
        <v>0.0</v>
      </c>
      <c r="F18" s="6">
        <v>0.0</v>
      </c>
    </row>
    <row r="19">
      <c r="A19" s="23" t="s">
        <v>39</v>
      </c>
      <c r="B19" s="24" t="s">
        <v>22</v>
      </c>
      <c r="C19" s="25" t="s">
        <v>36</v>
      </c>
      <c r="D19" s="26">
        <v>0.0</v>
      </c>
      <c r="E19" s="26">
        <v>0.0</v>
      </c>
      <c r="F19" s="26">
        <v>0.0</v>
      </c>
    </row>
    <row r="20">
      <c r="A20" s="9" t="s">
        <v>40</v>
      </c>
      <c r="C20" s="10"/>
      <c r="D20" s="11">
        <f t="shared" ref="D20:F20" si="5">SUM(D9:D15) * D8 + SUM(D16:D18) * 1000</f>
        <v>2909.850192</v>
      </c>
      <c r="E20" s="13">
        <f t="shared" si="5"/>
        <v>2301.150857</v>
      </c>
      <c r="F20" s="13">
        <f t="shared" si="5"/>
        <v>38294.57143</v>
      </c>
    </row>
    <row r="21">
      <c r="B21" s="18"/>
      <c r="C21" s="18"/>
      <c r="D21" s="8" t="s">
        <v>127</v>
      </c>
      <c r="E21" s="10"/>
      <c r="G21" s="9"/>
    </row>
    <row r="22">
      <c r="A22" s="9" t="s">
        <v>42</v>
      </c>
      <c r="B22" s="27" t="s">
        <v>43</v>
      </c>
      <c r="C22" s="9" t="s">
        <v>44</v>
      </c>
      <c r="D22" s="9" t="s">
        <v>128</v>
      </c>
      <c r="E22" s="10"/>
      <c r="F22" s="2" t="s">
        <v>47</v>
      </c>
      <c r="G22" s="1" t="s">
        <v>48</v>
      </c>
      <c r="H22" s="1" t="s">
        <v>49</v>
      </c>
      <c r="I22" s="1" t="s">
        <v>50</v>
      </c>
    </row>
    <row r="23">
      <c r="A23" s="4" t="s">
        <v>51</v>
      </c>
      <c r="B23" s="56">
        <v>0.1</v>
      </c>
      <c r="C23" s="62">
        <v>0.92</v>
      </c>
      <c r="D23" s="31">
        <f>B23*C23*A75</f>
        <v>0.0874</v>
      </c>
      <c r="E23" s="14" t="s">
        <v>23</v>
      </c>
      <c r="F23" s="32">
        <v>8800.0</v>
      </c>
      <c r="G23" s="13">
        <f t="shared" ref="G23:G26" si="6">$D$8*$D23*$F23</f>
        <v>769.12</v>
      </c>
      <c r="H23" s="33">
        <f t="shared" ref="H23:H26" si="7">$E$8*$D23*$F23</f>
        <v>769.12</v>
      </c>
      <c r="I23" s="33">
        <f>F8*D23*F23</f>
        <v>76912</v>
      </c>
      <c r="J23" s="19" t="s">
        <v>52</v>
      </c>
      <c r="K23" s="20" t="s">
        <v>53</v>
      </c>
      <c r="L23" s="19" t="s">
        <v>54</v>
      </c>
      <c r="M23" s="38"/>
    </row>
    <row r="24">
      <c r="A24" s="4" t="s">
        <v>55</v>
      </c>
      <c r="B24" s="56">
        <v>0.1</v>
      </c>
      <c r="C24" s="62">
        <v>0.96</v>
      </c>
      <c r="D24" s="31">
        <f>B24*C24*A75</f>
        <v>0.0912</v>
      </c>
      <c r="E24" s="14" t="s">
        <v>23</v>
      </c>
      <c r="F24" s="32">
        <v>1760.0</v>
      </c>
      <c r="G24" s="13">
        <f t="shared" si="6"/>
        <v>160.512</v>
      </c>
      <c r="H24" s="33">
        <f t="shared" si="7"/>
        <v>160.512</v>
      </c>
      <c r="I24" s="33">
        <f>F8*D24*F24</f>
        <v>16051.2</v>
      </c>
      <c r="J24" s="20" t="s">
        <v>52</v>
      </c>
      <c r="K24" s="20" t="s">
        <v>53</v>
      </c>
      <c r="L24" s="19" t="s">
        <v>54</v>
      </c>
      <c r="M24" s="38"/>
    </row>
    <row r="25">
      <c r="A25" s="4" t="s">
        <v>56</v>
      </c>
      <c r="B25" s="56">
        <v>0.28</v>
      </c>
      <c r="C25" s="62">
        <v>0.73</v>
      </c>
      <c r="D25" s="31">
        <f>B25*C25*A75</f>
        <v>0.19418</v>
      </c>
      <c r="E25" s="14" t="s">
        <v>23</v>
      </c>
      <c r="F25" s="32">
        <v>1403.0</v>
      </c>
      <c r="G25" s="13">
        <f t="shared" si="6"/>
        <v>272.43454</v>
      </c>
      <c r="H25" s="33">
        <f t="shared" si="7"/>
        <v>272.43454</v>
      </c>
      <c r="I25" s="33">
        <f>F8*D25*F25</f>
        <v>27243.454</v>
      </c>
      <c r="J25" s="20" t="s">
        <v>52</v>
      </c>
      <c r="K25" s="20" t="s">
        <v>53</v>
      </c>
      <c r="L25" s="19" t="s">
        <v>54</v>
      </c>
      <c r="M25" s="23"/>
      <c r="N25" s="18"/>
    </row>
    <row r="26">
      <c r="A26" s="4" t="s">
        <v>129</v>
      </c>
      <c r="B26" s="56">
        <v>0.35</v>
      </c>
      <c r="C26" s="62">
        <v>0.95</v>
      </c>
      <c r="D26" s="31">
        <f>B26*C26*A75</f>
        <v>0.315875</v>
      </c>
      <c r="E26" s="14" t="s">
        <v>23</v>
      </c>
      <c r="F26" s="34">
        <v>9000.0</v>
      </c>
      <c r="G26" s="13">
        <f t="shared" si="6"/>
        <v>2842.875</v>
      </c>
      <c r="H26" s="33">
        <f t="shared" si="7"/>
        <v>2842.875</v>
      </c>
      <c r="I26" s="33">
        <f>F8*D26*F26</f>
        <v>284287.5</v>
      </c>
      <c r="J26" s="19" t="s">
        <v>52</v>
      </c>
      <c r="K26" s="20" t="s">
        <v>53</v>
      </c>
      <c r="L26" s="20" t="s">
        <v>54</v>
      </c>
      <c r="M26" s="20" t="s">
        <v>130</v>
      </c>
      <c r="N26" s="18"/>
    </row>
    <row r="27">
      <c r="C27" s="10"/>
      <c r="J27" s="19"/>
      <c r="K27" s="19"/>
      <c r="M27" s="93"/>
      <c r="N27" s="18"/>
    </row>
    <row r="28">
      <c r="A28" s="9" t="s">
        <v>58</v>
      </c>
      <c r="C28" s="10"/>
      <c r="D28" s="35">
        <f t="shared" ref="D28:F28" si="8">SUM(G23:G26)</f>
        <v>4044.94154</v>
      </c>
      <c r="E28" s="35">
        <f t="shared" si="8"/>
        <v>4044.94154</v>
      </c>
      <c r="F28" s="35">
        <f t="shared" si="8"/>
        <v>404494.154</v>
      </c>
      <c r="J28" s="19"/>
      <c r="K28" s="19"/>
    </row>
    <row r="29">
      <c r="A29" s="9" t="s">
        <v>59</v>
      </c>
      <c r="C29" s="10"/>
      <c r="D29" s="36">
        <f>D5/D6</f>
        <v>401000</v>
      </c>
      <c r="E29" s="37">
        <f>E5/D6</f>
        <v>305000</v>
      </c>
      <c r="F29" s="37">
        <f>F5/D6</f>
        <v>305000</v>
      </c>
      <c r="G29" s="38"/>
      <c r="H29" s="38"/>
      <c r="J29" s="18"/>
    </row>
    <row r="30">
      <c r="A30" s="9" t="s">
        <v>60</v>
      </c>
      <c r="C30" s="10"/>
      <c r="D30" s="36">
        <f t="shared" ref="D30:F30" si="9">D28-(D20+D29)</f>
        <v>-399864.9087</v>
      </c>
      <c r="E30" s="36">
        <f t="shared" si="9"/>
        <v>-303256.2093</v>
      </c>
      <c r="F30" s="36">
        <f t="shared" si="9"/>
        <v>61199.58257</v>
      </c>
      <c r="G30" s="38"/>
      <c r="H30" s="19"/>
    </row>
    <row r="31">
      <c r="M31" s="19"/>
      <c r="N31" s="19"/>
    </row>
    <row r="32">
      <c r="A32" s="9" t="s">
        <v>61</v>
      </c>
      <c r="C32" s="94"/>
      <c r="D32" s="37">
        <f t="shared" ref="D32:F32" si="10">IF(D30 &lt; 0, 0, D30*G32)</f>
        <v>0</v>
      </c>
      <c r="E32" s="37">
        <f t="shared" si="10"/>
        <v>0</v>
      </c>
      <c r="F32" s="37">
        <f t="shared" si="10"/>
        <v>13157.91025</v>
      </c>
      <c r="G32" s="41">
        <v>0.25</v>
      </c>
      <c r="H32" s="41">
        <v>0.21</v>
      </c>
      <c r="I32" s="42">
        <v>0.215</v>
      </c>
      <c r="M32" s="19"/>
      <c r="N32" s="19"/>
    </row>
    <row r="33">
      <c r="A33" s="9" t="s">
        <v>62</v>
      </c>
      <c r="C33" s="10"/>
      <c r="D33" s="43">
        <f t="shared" ref="D33:F33" si="11">D30-D32</f>
        <v>-399864.9087</v>
      </c>
      <c r="E33" s="43">
        <f t="shared" si="11"/>
        <v>-303256.2093</v>
      </c>
      <c r="F33" s="43">
        <f t="shared" si="11"/>
        <v>48041.67232</v>
      </c>
      <c r="M33" s="19"/>
      <c r="N33" s="19"/>
    </row>
    <row r="34">
      <c r="A34" s="9"/>
      <c r="C34" s="10"/>
      <c r="D34" s="44"/>
      <c r="E34" s="44"/>
      <c r="F34" s="44"/>
    </row>
    <row r="35">
      <c r="A35" s="9" t="s">
        <v>131</v>
      </c>
      <c r="C35" s="10"/>
      <c r="D35" s="45">
        <f t="shared" ref="D35:F35" si="12">D28-D20</f>
        <v>1135.091348</v>
      </c>
      <c r="E35" s="45">
        <f t="shared" si="12"/>
        <v>1743.790683</v>
      </c>
      <c r="F35" s="45">
        <f t="shared" si="12"/>
        <v>366199.5826</v>
      </c>
    </row>
    <row r="36">
      <c r="A36" s="9"/>
      <c r="C36" s="10"/>
      <c r="D36" s="44"/>
    </row>
    <row r="37">
      <c r="A37" s="46" t="s">
        <v>64</v>
      </c>
      <c r="B37" s="38"/>
      <c r="C37" s="38"/>
      <c r="D37" s="47"/>
      <c r="E37" s="38"/>
    </row>
    <row r="38">
      <c r="A38" s="46" t="s">
        <v>0</v>
      </c>
      <c r="B38" s="46" t="s">
        <v>65</v>
      </c>
      <c r="C38" s="48" t="s">
        <v>66</v>
      </c>
      <c r="D38" s="48" t="s">
        <v>67</v>
      </c>
      <c r="E38" s="48" t="s">
        <v>68</v>
      </c>
      <c r="G38" s="56"/>
      <c r="H38" s="57"/>
    </row>
    <row r="39">
      <c r="A39" s="49" t="s">
        <v>69</v>
      </c>
      <c r="B39" s="50" t="s">
        <v>70</v>
      </c>
      <c r="C39" s="51">
        <v>1000.0</v>
      </c>
      <c r="D39" s="51">
        <v>1000.0</v>
      </c>
      <c r="E39" s="51">
        <v>1000.0</v>
      </c>
      <c r="G39" s="18"/>
      <c r="H39" s="38"/>
    </row>
    <row r="40">
      <c r="A40" s="52" t="s">
        <v>71</v>
      </c>
      <c r="B40" s="53" t="s">
        <v>72</v>
      </c>
      <c r="C40" s="49">
        <f>0.63/7.25</f>
        <v>0.08689655172</v>
      </c>
      <c r="D40" s="54">
        <v>0.1276</v>
      </c>
      <c r="E40" s="55">
        <v>0.31</v>
      </c>
      <c r="G40" s="38"/>
      <c r="H40" s="38"/>
    </row>
    <row r="41">
      <c r="A41" s="52" t="s">
        <v>73</v>
      </c>
      <c r="B41" s="53" t="s">
        <v>72</v>
      </c>
      <c r="C41" s="49">
        <f>0.3/7.25</f>
        <v>0.04137931034</v>
      </c>
      <c r="D41" s="58">
        <v>0.039</v>
      </c>
      <c r="E41" s="58">
        <v>0.073</v>
      </c>
      <c r="G41" s="38"/>
      <c r="H41" s="38"/>
    </row>
    <row r="42">
      <c r="A42" s="59" t="s">
        <v>74</v>
      </c>
      <c r="B42" s="60" t="s">
        <v>75</v>
      </c>
      <c r="C42" s="56">
        <v>0.18</v>
      </c>
      <c r="D42" s="56">
        <v>0.18</v>
      </c>
      <c r="E42" s="56">
        <v>0.18</v>
      </c>
      <c r="G42" s="38"/>
      <c r="H42" s="38"/>
    </row>
    <row r="43">
      <c r="A43" s="59" t="s">
        <v>76</v>
      </c>
      <c r="B43" s="60" t="s">
        <v>75</v>
      </c>
      <c r="C43" s="56">
        <f t="shared" ref="C43:E43" si="13">1-C42</f>
        <v>0.82</v>
      </c>
      <c r="D43" s="56">
        <f t="shared" si="13"/>
        <v>0.82</v>
      </c>
      <c r="E43" s="56">
        <f t="shared" si="13"/>
        <v>0.82</v>
      </c>
      <c r="G43" s="38"/>
      <c r="H43" s="38"/>
    </row>
    <row r="44">
      <c r="A44" s="51" t="s">
        <v>77</v>
      </c>
      <c r="B44" s="47" t="s">
        <v>23</v>
      </c>
      <c r="C44" s="51">
        <f t="shared" ref="C44:E44" si="14">(C39*C40*C42)+(C39*C41*C43)</f>
        <v>49.57241379</v>
      </c>
      <c r="D44" s="47">
        <f t="shared" si="14"/>
        <v>54.948</v>
      </c>
      <c r="E44" s="47">
        <f t="shared" si="14"/>
        <v>115.66</v>
      </c>
      <c r="G44" s="38"/>
      <c r="H44" s="38"/>
    </row>
    <row r="45">
      <c r="A45" s="61"/>
      <c r="B45" s="47"/>
      <c r="C45" s="61"/>
      <c r="D45" s="47"/>
      <c r="E45" s="47"/>
      <c r="F45" s="38"/>
      <c r="G45" s="38"/>
      <c r="H45" s="38"/>
    </row>
    <row r="46">
      <c r="A46" s="63" t="s">
        <v>132</v>
      </c>
      <c r="B46" s="51"/>
      <c r="C46" s="64" t="s">
        <v>79</v>
      </c>
      <c r="D46" s="64" t="s">
        <v>80</v>
      </c>
      <c r="E46" s="64" t="s">
        <v>81</v>
      </c>
      <c r="G46" s="19"/>
      <c r="H46" s="38"/>
    </row>
    <row r="47">
      <c r="A47" s="66" t="s">
        <v>133</v>
      </c>
      <c r="B47" s="23"/>
      <c r="C47" s="17" t="s">
        <v>83</v>
      </c>
      <c r="D47" s="17" t="s">
        <v>84</v>
      </c>
      <c r="E47" s="17" t="s">
        <v>85</v>
      </c>
      <c r="F47" s="38"/>
      <c r="G47" s="62"/>
      <c r="H47" s="93"/>
      <c r="I47" s="62"/>
      <c r="J47" s="19"/>
      <c r="K47" s="51"/>
      <c r="L47" s="38"/>
    </row>
    <row r="48">
      <c r="A48" s="67" t="s">
        <v>134</v>
      </c>
      <c r="B48" s="23"/>
      <c r="C48" s="23"/>
      <c r="D48" s="47"/>
      <c r="E48" s="38"/>
    </row>
    <row r="49">
      <c r="A49" s="18"/>
      <c r="C49" s="18"/>
      <c r="H49" s="18"/>
      <c r="J49" s="18"/>
    </row>
    <row r="50">
      <c r="A50" s="18"/>
      <c r="C50" s="18"/>
    </row>
    <row r="51">
      <c r="A51" s="27" t="s">
        <v>33</v>
      </c>
      <c r="B51" s="46"/>
      <c r="C51" s="68"/>
      <c r="D51" s="62"/>
    </row>
    <row r="52">
      <c r="A52" s="68" t="s">
        <v>0</v>
      </c>
      <c r="B52" s="69" t="s">
        <v>65</v>
      </c>
      <c r="C52" s="70" t="s">
        <v>66</v>
      </c>
      <c r="D52" s="70" t="s">
        <v>67</v>
      </c>
      <c r="E52" s="70" t="s">
        <v>68</v>
      </c>
    </row>
    <row r="53">
      <c r="A53" s="71" t="s">
        <v>87</v>
      </c>
      <c r="B53" s="72" t="s">
        <v>88</v>
      </c>
      <c r="C53" s="73">
        <f>0.4/7.2</f>
        <v>0.05555555556</v>
      </c>
      <c r="D53" s="74">
        <v>0.068</v>
      </c>
      <c r="E53" s="4">
        <v>0.08</v>
      </c>
    </row>
    <row r="54">
      <c r="A54" s="53" t="s">
        <v>89</v>
      </c>
      <c r="B54" s="24" t="s">
        <v>90</v>
      </c>
      <c r="C54" s="59">
        <v>225.0</v>
      </c>
      <c r="D54" s="4">
        <v>225.0</v>
      </c>
      <c r="E54" s="59">
        <v>225.0</v>
      </c>
    </row>
    <row r="55">
      <c r="A55" s="47" t="s">
        <v>91</v>
      </c>
      <c r="B55" s="60" t="s">
        <v>23</v>
      </c>
      <c r="C55" s="51">
        <f t="shared" ref="C55:E55" si="15">C53*C54</f>
        <v>12.5</v>
      </c>
      <c r="D55" s="13">
        <f t="shared" si="15"/>
        <v>15.3</v>
      </c>
      <c r="E55" s="75">
        <f t="shared" si="15"/>
        <v>18</v>
      </c>
    </row>
    <row r="56">
      <c r="A56" s="47"/>
      <c r="B56" s="76"/>
      <c r="C56" s="51"/>
    </row>
    <row r="57">
      <c r="A57" s="64" t="s">
        <v>92</v>
      </c>
      <c r="B57" s="77" t="s">
        <v>93</v>
      </c>
      <c r="C57" s="78" t="s">
        <v>94</v>
      </c>
      <c r="D57" s="8" t="s">
        <v>94</v>
      </c>
      <c r="E57" s="8" t="s">
        <v>94</v>
      </c>
    </row>
    <row r="58">
      <c r="A58" s="77"/>
      <c r="B58" s="47"/>
      <c r="C58" s="51"/>
      <c r="D58" s="8" t="s">
        <v>95</v>
      </c>
    </row>
    <row r="59">
      <c r="A59" s="46"/>
      <c r="B59" s="38"/>
      <c r="C59" s="79"/>
    </row>
    <row r="60">
      <c r="A60" s="46" t="s">
        <v>96</v>
      </c>
      <c r="B60" s="38"/>
      <c r="C60" s="79"/>
    </row>
    <row r="61">
      <c r="A61" s="46" t="s">
        <v>0</v>
      </c>
      <c r="B61" s="46" t="s">
        <v>2</v>
      </c>
      <c r="C61" s="70" t="s">
        <v>66</v>
      </c>
      <c r="D61" s="70" t="s">
        <v>67</v>
      </c>
      <c r="E61" s="70" t="s">
        <v>68</v>
      </c>
    </row>
    <row r="62">
      <c r="A62" s="80" t="s">
        <v>97</v>
      </c>
      <c r="B62" s="72" t="s">
        <v>88</v>
      </c>
      <c r="C62" s="81">
        <f>0.8/7.2</f>
        <v>0.1111111111</v>
      </c>
      <c r="D62" s="4">
        <v>0.086</v>
      </c>
      <c r="E62" s="4">
        <v>0.09</v>
      </c>
    </row>
    <row r="63">
      <c r="A63" s="23" t="s">
        <v>99</v>
      </c>
      <c r="B63" s="24" t="s">
        <v>90</v>
      </c>
      <c r="C63" s="62">
        <v>160.0</v>
      </c>
      <c r="D63" s="4">
        <v>160.0</v>
      </c>
      <c r="E63" s="4">
        <v>160.0</v>
      </c>
    </row>
    <row r="64">
      <c r="A64" s="38" t="s">
        <v>91</v>
      </c>
      <c r="B64" s="47"/>
      <c r="C64" s="51">
        <f t="shared" ref="C64:E64" si="16">C62*C63</f>
        <v>17.77777778</v>
      </c>
      <c r="D64" s="75">
        <f t="shared" si="16"/>
        <v>13.76</v>
      </c>
      <c r="E64" s="82">
        <f t="shared" si="16"/>
        <v>14.4</v>
      </c>
    </row>
    <row r="65">
      <c r="A65" s="38"/>
      <c r="B65" s="38"/>
      <c r="C65" s="38"/>
    </row>
    <row r="66">
      <c r="A66" s="19"/>
      <c r="B66" s="38"/>
      <c r="C66" s="19" t="s">
        <v>94</v>
      </c>
      <c r="D66" s="8" t="s">
        <v>94</v>
      </c>
      <c r="E66" s="8" t="s">
        <v>94</v>
      </c>
    </row>
    <row r="67">
      <c r="A67" s="19"/>
      <c r="B67" s="38"/>
      <c r="C67" s="38"/>
    </row>
    <row r="68">
      <c r="C68" s="10"/>
    </row>
    <row r="69">
      <c r="A69" s="46" t="s">
        <v>135</v>
      </c>
      <c r="C69" s="10"/>
    </row>
    <row r="70">
      <c r="A70" s="19" t="s">
        <v>136</v>
      </c>
      <c r="C70" s="10"/>
      <c r="E70" s="27"/>
      <c r="F70" s="19"/>
      <c r="G70" s="38"/>
    </row>
    <row r="71">
      <c r="A71" s="19" t="s">
        <v>137</v>
      </c>
      <c r="C71" s="10"/>
      <c r="E71" s="9"/>
      <c r="F71" s="9"/>
      <c r="G71" s="9"/>
      <c r="H71" s="9"/>
    </row>
    <row r="72">
      <c r="C72" s="10"/>
    </row>
    <row r="73">
      <c r="A73" s="83" t="s">
        <v>103</v>
      </c>
      <c r="B73" s="38"/>
      <c r="C73" s="38"/>
      <c r="D73" s="38"/>
    </row>
    <row r="74">
      <c r="A74" s="83" t="s">
        <v>104</v>
      </c>
      <c r="B74" s="83"/>
      <c r="C74" s="83"/>
      <c r="D74" s="46"/>
    </row>
    <row r="75">
      <c r="A75" s="95">
        <f>Summary!C14</f>
        <v>0.95</v>
      </c>
      <c r="B75" s="88"/>
      <c r="C75" s="62"/>
      <c r="D75" s="96"/>
    </row>
    <row r="76">
      <c r="A76" s="38"/>
      <c r="B76" s="88"/>
      <c r="C76" s="62"/>
      <c r="D76" s="38"/>
    </row>
    <row r="77">
      <c r="A77" s="38"/>
      <c r="B77" s="88"/>
      <c r="C77" s="62"/>
      <c r="D77" s="38"/>
    </row>
    <row r="78">
      <c r="A78" s="38"/>
      <c r="B78" s="88"/>
      <c r="C78" s="62"/>
      <c r="D78" s="38"/>
    </row>
    <row r="79">
      <c r="A79" s="46"/>
      <c r="B79" s="23"/>
      <c r="C79" s="38"/>
      <c r="D79" s="38"/>
    </row>
    <row r="80">
      <c r="A80" s="46"/>
      <c r="B80" s="83"/>
      <c r="C80" s="85"/>
      <c r="D80" s="38"/>
    </row>
    <row r="81">
      <c r="A81" s="38"/>
      <c r="B81" s="23"/>
      <c r="C81" s="38"/>
      <c r="D81" s="38"/>
    </row>
    <row r="82">
      <c r="A82" s="38"/>
      <c r="B82" s="38"/>
      <c r="C82" s="38"/>
    </row>
    <row r="83">
      <c r="A83" s="38"/>
      <c r="B83" s="38"/>
      <c r="C83" s="38"/>
    </row>
    <row r="84">
      <c r="A84" s="38"/>
      <c r="B84" s="38"/>
      <c r="C84" s="38"/>
    </row>
    <row r="85">
      <c r="A85" s="38"/>
      <c r="B85" s="38"/>
      <c r="C85" s="38"/>
    </row>
    <row r="86">
      <c r="A86" s="38"/>
      <c r="B86" s="38"/>
      <c r="C86" s="38"/>
    </row>
    <row r="87">
      <c r="A87" s="38"/>
      <c r="B87" s="38"/>
      <c r="C87" s="38"/>
    </row>
    <row r="88">
      <c r="A88" s="38"/>
      <c r="B88" s="38"/>
      <c r="C88" s="38"/>
    </row>
    <row r="89">
      <c r="A89" s="38"/>
      <c r="B89" s="38"/>
      <c r="C89" s="38"/>
    </row>
    <row r="90">
      <c r="A90" s="38"/>
      <c r="B90" s="38"/>
      <c r="C90" s="38"/>
    </row>
    <row r="91">
      <c r="A91" s="38"/>
      <c r="B91" s="38"/>
      <c r="C91" s="38"/>
    </row>
    <row r="92">
      <c r="A92" s="38"/>
      <c r="B92" s="38"/>
      <c r="C92" s="38"/>
    </row>
    <row r="93">
      <c r="A93" s="86" t="s">
        <v>10</v>
      </c>
      <c r="B93" s="86" t="s">
        <v>105</v>
      </c>
      <c r="C93" s="86" t="s">
        <v>106</v>
      </c>
      <c r="D93" s="86" t="s">
        <v>65</v>
      </c>
      <c r="E93" s="86" t="s">
        <v>107</v>
      </c>
      <c r="F93" s="86" t="s">
        <v>108</v>
      </c>
      <c r="G93" s="86" t="s">
        <v>109</v>
      </c>
    </row>
    <row r="94">
      <c r="A94" s="4" t="s">
        <v>11</v>
      </c>
      <c r="B94" s="88">
        <v>0.0</v>
      </c>
      <c r="C94" s="88">
        <v>1000.0</v>
      </c>
      <c r="D94" s="5">
        <v>1000.0</v>
      </c>
      <c r="E94" s="24">
        <v>1500.0</v>
      </c>
      <c r="F94" s="24">
        <v>1000.0</v>
      </c>
      <c r="G94" s="24">
        <v>1000.0</v>
      </c>
    </row>
    <row r="95">
      <c r="A95" s="24"/>
      <c r="B95" s="88">
        <v>1001.0</v>
      </c>
      <c r="C95" s="88">
        <v>10000.0</v>
      </c>
      <c r="D95" s="5">
        <v>1000.0</v>
      </c>
      <c r="E95" s="24">
        <v>15000.0</v>
      </c>
      <c r="F95" s="24">
        <v>20000.0</v>
      </c>
      <c r="G95" s="24">
        <v>25000.0</v>
      </c>
    </row>
    <row r="96">
      <c r="A96" s="24"/>
      <c r="B96" s="88">
        <v>10001.0</v>
      </c>
      <c r="C96" s="88">
        <v>20000.0</v>
      </c>
      <c r="D96" s="5">
        <v>1000.0</v>
      </c>
      <c r="E96" s="18">
        <v>40000.0</v>
      </c>
      <c r="F96" s="18">
        <v>50000.0</v>
      </c>
      <c r="G96" s="18">
        <v>115000.0</v>
      </c>
    </row>
    <row r="97">
      <c r="A97" s="24"/>
      <c r="B97" s="88">
        <v>20001.0</v>
      </c>
      <c r="C97" s="88">
        <v>30000.0</v>
      </c>
      <c r="D97" s="5">
        <v>1000.0</v>
      </c>
      <c r="E97" s="18">
        <v>86000.0</v>
      </c>
      <c r="F97" s="18">
        <v>90000.0</v>
      </c>
      <c r="G97" s="18">
        <v>108000.0</v>
      </c>
    </row>
    <row r="98">
      <c r="A98" s="24"/>
      <c r="B98" s="88">
        <v>30001.0</v>
      </c>
      <c r="C98" s="24">
        <v>50000.0</v>
      </c>
      <c r="D98" s="5">
        <v>1000.0</v>
      </c>
      <c r="E98" s="18">
        <v>130000.0</v>
      </c>
      <c r="F98" s="18">
        <v>130000.0</v>
      </c>
      <c r="G98" s="18">
        <v>162000.0</v>
      </c>
    </row>
    <row r="99">
      <c r="A99" s="38"/>
      <c r="B99" s="24">
        <v>50001.0</v>
      </c>
      <c r="C99" s="88">
        <v>100000.0</v>
      </c>
      <c r="D99" s="5">
        <v>1000.0</v>
      </c>
      <c r="E99" s="4">
        <v>400000.0</v>
      </c>
      <c r="F99" s="4">
        <v>400000.0</v>
      </c>
      <c r="G99" s="4">
        <v>300000.0</v>
      </c>
    </row>
    <row r="100">
      <c r="A100" s="38"/>
      <c r="B100" s="24">
        <v>100001.0</v>
      </c>
      <c r="C100" s="88">
        <v>200000.0</v>
      </c>
      <c r="D100" s="5">
        <v>1000.0</v>
      </c>
      <c r="E100" s="4">
        <v>543000.0</v>
      </c>
      <c r="F100" s="4">
        <v>570000.0</v>
      </c>
      <c r="G100" s="4">
        <v>435000.0</v>
      </c>
    </row>
    <row r="101">
      <c r="A101" s="38"/>
      <c r="B101" s="24">
        <v>200001.0</v>
      </c>
      <c r="C101" s="88">
        <v>300000.0</v>
      </c>
      <c r="D101" s="5">
        <v>1000.0</v>
      </c>
      <c r="E101" s="4">
        <v>570000.0</v>
      </c>
      <c r="F101" s="4">
        <v>600000.0</v>
      </c>
      <c r="G101" s="4">
        <v>456000.0</v>
      </c>
    </row>
    <row r="102">
      <c r="A102" s="38"/>
      <c r="B102" s="24">
        <v>300001.0</v>
      </c>
      <c r="C102" s="88">
        <v>400000.0</v>
      </c>
      <c r="D102" s="5">
        <v>1000.0</v>
      </c>
      <c r="E102" s="4">
        <v>590000.0</v>
      </c>
      <c r="F102" s="4">
        <v>618000.0</v>
      </c>
      <c r="G102" s="4">
        <v>471000.0</v>
      </c>
    </row>
    <row r="103">
      <c r="A103" s="38"/>
      <c r="B103" s="24">
        <v>400001.0</v>
      </c>
      <c r="C103" s="88">
        <v>500000.0</v>
      </c>
      <c r="D103" s="5">
        <v>1000.0</v>
      </c>
      <c r="E103" s="4">
        <v>605000.0</v>
      </c>
      <c r="F103" s="4">
        <v>635000.0</v>
      </c>
      <c r="G103" s="4">
        <v>484000.0</v>
      </c>
    </row>
    <row r="104">
      <c r="A104" s="38"/>
      <c r="B104" s="24">
        <v>500001.0</v>
      </c>
      <c r="C104" s="88">
        <v>600000.0</v>
      </c>
      <c r="D104" s="5">
        <v>1000.0</v>
      </c>
      <c r="E104" s="4">
        <v>620000.0</v>
      </c>
      <c r="F104" s="4">
        <v>650000.0</v>
      </c>
      <c r="G104" s="4">
        <v>494000.0</v>
      </c>
    </row>
    <row r="105">
      <c r="A105" s="38"/>
      <c r="B105" s="24">
        <v>600001.0</v>
      </c>
      <c r="C105" s="88">
        <v>700000.0</v>
      </c>
      <c r="D105" s="5">
        <v>1000.0</v>
      </c>
      <c r="E105" s="4">
        <v>630000.0</v>
      </c>
      <c r="F105" s="4">
        <v>660000.0</v>
      </c>
      <c r="G105" s="4">
        <v>503000.0</v>
      </c>
    </row>
    <row r="106">
      <c r="A106" s="38"/>
      <c r="B106" s="24">
        <v>700001.0</v>
      </c>
      <c r="C106" s="88">
        <v>800000.0</v>
      </c>
      <c r="D106" s="5">
        <v>1000.0</v>
      </c>
      <c r="E106" s="4">
        <v>640000.0</v>
      </c>
      <c r="F106" s="4">
        <v>671000.0</v>
      </c>
      <c r="G106" s="4">
        <v>511000.0</v>
      </c>
    </row>
    <row r="107">
      <c r="A107" s="38"/>
      <c r="B107" s="24">
        <v>800001.0</v>
      </c>
      <c r="C107" s="88">
        <v>900000.0</v>
      </c>
      <c r="D107" s="5">
        <v>1000.0</v>
      </c>
      <c r="E107" s="4">
        <v>650000.0</v>
      </c>
      <c r="F107" s="4">
        <v>680000.0</v>
      </c>
      <c r="G107" s="4">
        <v>518000.0</v>
      </c>
    </row>
    <row r="108">
      <c r="A108" s="38"/>
      <c r="B108" s="24">
        <v>900001.0</v>
      </c>
      <c r="C108" s="88" t="s">
        <v>110</v>
      </c>
      <c r="D108" s="5">
        <v>1000.0</v>
      </c>
      <c r="E108" s="4">
        <v>660000.0</v>
      </c>
      <c r="F108" s="4">
        <v>689000.0</v>
      </c>
      <c r="G108" s="4">
        <v>525000.0</v>
      </c>
    </row>
    <row r="109">
      <c r="A109" s="38"/>
      <c r="B109" s="38"/>
      <c r="C109" s="38"/>
    </row>
    <row r="110">
      <c r="A110" s="86" t="s">
        <v>10</v>
      </c>
      <c r="B110" s="86" t="s">
        <v>105</v>
      </c>
      <c r="C110" s="86" t="s">
        <v>106</v>
      </c>
      <c r="D110" s="86" t="s">
        <v>65</v>
      </c>
      <c r="E110" s="86" t="s">
        <v>107</v>
      </c>
      <c r="F110" s="86" t="s">
        <v>108</v>
      </c>
      <c r="G110" s="86" t="s">
        <v>109</v>
      </c>
    </row>
    <row r="111">
      <c r="A111" s="4" t="s">
        <v>111</v>
      </c>
      <c r="B111" s="88">
        <v>0.0</v>
      </c>
      <c r="C111" s="88">
        <v>1000.0</v>
      </c>
      <c r="D111" s="5">
        <v>1000.0</v>
      </c>
      <c r="E111" s="24">
        <v>80.0</v>
      </c>
      <c r="F111" s="24">
        <v>100.0</v>
      </c>
      <c r="G111" s="24">
        <v>100.0</v>
      </c>
    </row>
    <row r="112">
      <c r="A112" s="24"/>
      <c r="B112" s="88">
        <v>1001.0</v>
      </c>
      <c r="C112" s="88">
        <v>10000.0</v>
      </c>
      <c r="D112" s="5">
        <v>1000.0</v>
      </c>
      <c r="E112" s="24">
        <v>1500.0</v>
      </c>
      <c r="F112" s="24">
        <v>4000.0</v>
      </c>
      <c r="G112" s="24">
        <v>5000.0</v>
      </c>
    </row>
    <row r="113">
      <c r="A113" s="24"/>
      <c r="B113" s="88">
        <v>10001.0</v>
      </c>
      <c r="C113" s="88">
        <v>20000.0</v>
      </c>
      <c r="D113" s="5">
        <v>1000.0</v>
      </c>
      <c r="E113" s="18">
        <v>2100.0</v>
      </c>
      <c r="F113" s="18">
        <v>7000.0</v>
      </c>
      <c r="G113" s="18">
        <v>7500.0</v>
      </c>
    </row>
    <row r="114">
      <c r="A114" s="38"/>
      <c r="B114" s="88">
        <v>20001.0</v>
      </c>
      <c r="C114" s="88">
        <v>30000.0</v>
      </c>
      <c r="D114" s="5">
        <v>1000.0</v>
      </c>
      <c r="E114" s="18">
        <v>4000.0</v>
      </c>
      <c r="F114" s="4">
        <v>10000.0</v>
      </c>
      <c r="G114" s="4">
        <v>11000.0</v>
      </c>
    </row>
    <row r="115">
      <c r="A115" s="38"/>
      <c r="B115" s="88">
        <v>30001.0</v>
      </c>
      <c r="C115" s="24">
        <v>50000.0</v>
      </c>
      <c r="D115" s="5">
        <v>1000.0</v>
      </c>
      <c r="E115" s="4">
        <v>7000.0</v>
      </c>
      <c r="F115" s="4">
        <v>15000.0</v>
      </c>
      <c r="G115" s="4">
        <v>16000.0</v>
      </c>
    </row>
    <row r="116">
      <c r="A116" s="38"/>
      <c r="B116" s="24">
        <v>50001.0</v>
      </c>
      <c r="C116" s="88">
        <v>100000.0</v>
      </c>
      <c r="D116" s="5">
        <v>1000.0</v>
      </c>
      <c r="E116" s="4">
        <v>15000.0</v>
      </c>
      <c r="F116" s="4">
        <v>25000.0</v>
      </c>
      <c r="G116" s="4">
        <v>27000.0</v>
      </c>
    </row>
    <row r="117">
      <c r="B117" s="24">
        <v>100001.0</v>
      </c>
      <c r="C117" s="88">
        <v>200000.0</v>
      </c>
      <c r="D117" s="5">
        <v>1000.0</v>
      </c>
      <c r="E117" s="4">
        <v>20000.0</v>
      </c>
      <c r="F117" s="4">
        <v>27000.0</v>
      </c>
      <c r="G117" s="4">
        <v>32000.0</v>
      </c>
    </row>
    <row r="118">
      <c r="B118" s="24">
        <v>200001.0</v>
      </c>
      <c r="C118" s="88">
        <v>300000.0</v>
      </c>
      <c r="D118" s="5">
        <v>1000.0</v>
      </c>
      <c r="E118" s="4">
        <v>27000.0</v>
      </c>
      <c r="F118" s="4">
        <v>35000.0</v>
      </c>
      <c r="G118" s="4">
        <v>42000.0</v>
      </c>
    </row>
    <row r="119">
      <c r="B119" s="24">
        <v>300001.0</v>
      </c>
      <c r="C119" s="88">
        <v>400000.0</v>
      </c>
      <c r="D119" s="5">
        <v>1000.0</v>
      </c>
      <c r="E119" s="4">
        <v>35000.0</v>
      </c>
      <c r="F119" s="4">
        <v>43000.0</v>
      </c>
      <c r="G119" s="4">
        <v>51000.0</v>
      </c>
    </row>
    <row r="120">
      <c r="B120" s="24">
        <v>400001.0</v>
      </c>
      <c r="C120" s="88">
        <v>500000.0</v>
      </c>
      <c r="D120" s="5">
        <v>1000.0</v>
      </c>
      <c r="E120" s="4">
        <v>42000.0</v>
      </c>
      <c r="F120" s="4">
        <v>50000.0</v>
      </c>
      <c r="G120" s="4">
        <v>60000.0</v>
      </c>
    </row>
    <row r="121">
      <c r="B121" s="24">
        <v>500001.0</v>
      </c>
      <c r="C121" s="88">
        <v>600000.0</v>
      </c>
      <c r="D121" s="5">
        <v>1000.0</v>
      </c>
      <c r="E121" s="4">
        <v>49000.0</v>
      </c>
      <c r="F121" s="4">
        <v>57000.0</v>
      </c>
      <c r="G121" s="4">
        <v>68000.0</v>
      </c>
    </row>
    <row r="122">
      <c r="B122" s="24">
        <v>600001.0</v>
      </c>
      <c r="C122" s="88">
        <v>700000.0</v>
      </c>
      <c r="D122" s="5">
        <v>1000.0</v>
      </c>
      <c r="E122" s="4">
        <v>55000.0</v>
      </c>
      <c r="F122" s="4">
        <v>63000.0</v>
      </c>
      <c r="G122" s="4">
        <v>76000.0</v>
      </c>
    </row>
    <row r="123">
      <c r="B123" s="24">
        <v>700001.0</v>
      </c>
      <c r="C123" s="88">
        <v>800000.0</v>
      </c>
      <c r="D123" s="5">
        <v>1000.0</v>
      </c>
      <c r="E123" s="4">
        <v>61000.0</v>
      </c>
      <c r="F123" s="4">
        <v>70000.0</v>
      </c>
      <c r="G123" s="4">
        <v>83000.0</v>
      </c>
    </row>
    <row r="124">
      <c r="B124" s="24">
        <v>800001.0</v>
      </c>
      <c r="C124" s="88">
        <v>900000.0</v>
      </c>
      <c r="D124" s="5">
        <v>1000.0</v>
      </c>
      <c r="E124" s="4">
        <v>67000.0</v>
      </c>
      <c r="F124" s="4">
        <v>75000.0</v>
      </c>
      <c r="G124" s="4">
        <v>91000.0</v>
      </c>
    </row>
    <row r="125">
      <c r="B125" s="24">
        <v>900001.0</v>
      </c>
      <c r="C125" s="88" t="s">
        <v>110</v>
      </c>
      <c r="D125" s="5">
        <v>1000.0</v>
      </c>
      <c r="E125" s="4">
        <v>71000.0</v>
      </c>
      <c r="F125" s="4">
        <v>81000.0</v>
      </c>
      <c r="G125" s="4">
        <v>98000.0</v>
      </c>
    </row>
    <row r="126">
      <c r="C126" s="10"/>
    </row>
    <row r="127">
      <c r="C127" s="10"/>
    </row>
    <row r="128">
      <c r="C128" s="10"/>
    </row>
    <row r="129">
      <c r="A129" s="9" t="s">
        <v>112</v>
      </c>
      <c r="C129" s="10"/>
    </row>
    <row r="130">
      <c r="A130" s="9" t="s">
        <v>0</v>
      </c>
      <c r="B130" s="9" t="s">
        <v>65</v>
      </c>
      <c r="C130" s="29" t="s">
        <v>113</v>
      </c>
    </row>
    <row r="131">
      <c r="A131" s="4" t="s">
        <v>114</v>
      </c>
      <c r="B131" s="4" t="s">
        <v>115</v>
      </c>
      <c r="C131" s="14">
        <v>15.0</v>
      </c>
    </row>
    <row r="132">
      <c r="A132" s="4" t="s">
        <v>116</v>
      </c>
      <c r="B132" s="4" t="s">
        <v>117</v>
      </c>
      <c r="C132" s="14">
        <v>7000.0</v>
      </c>
    </row>
    <row r="133">
      <c r="A133" s="4" t="s">
        <v>118</v>
      </c>
      <c r="B133" s="4" t="s">
        <v>119</v>
      </c>
      <c r="C133" s="10">
        <f>2000*C131</f>
        <v>30000</v>
      </c>
    </row>
    <row r="134">
      <c r="B134" s="4" t="s">
        <v>120</v>
      </c>
      <c r="C134" s="89">
        <f>C133/C132</f>
        <v>4.285714286</v>
      </c>
    </row>
    <row r="135">
      <c r="A135" s="4" t="s">
        <v>121</v>
      </c>
      <c r="B135" s="4" t="s">
        <v>122</v>
      </c>
      <c r="C135" s="14">
        <v>35.5</v>
      </c>
    </row>
    <row r="136">
      <c r="A136" s="4" t="s">
        <v>123</v>
      </c>
      <c r="B136" s="4" t="s">
        <v>122</v>
      </c>
      <c r="C136" s="14">
        <v>39.64</v>
      </c>
    </row>
    <row r="137">
      <c r="A137" s="9" t="s">
        <v>124</v>
      </c>
      <c r="B137" s="4" t="s">
        <v>23</v>
      </c>
      <c r="C137" s="90">
        <f>C134*C135</f>
        <v>152.1428571</v>
      </c>
    </row>
    <row r="138">
      <c r="A138" s="9" t="s">
        <v>125</v>
      </c>
      <c r="B138" s="4" t="s">
        <v>23</v>
      </c>
      <c r="C138" s="90">
        <f>C136*C134</f>
        <v>169.8857143</v>
      </c>
    </row>
    <row r="139">
      <c r="C139" s="10"/>
    </row>
    <row r="140">
      <c r="C140" s="10"/>
    </row>
    <row r="141">
      <c r="C141" s="10"/>
    </row>
    <row r="142">
      <c r="C142" s="10"/>
    </row>
    <row r="143">
      <c r="C143" s="10"/>
    </row>
    <row r="144">
      <c r="C144" s="10"/>
    </row>
    <row r="145">
      <c r="C145" s="10"/>
    </row>
    <row r="146">
      <c r="C146" s="10"/>
    </row>
    <row r="147">
      <c r="C147" s="10"/>
    </row>
    <row r="148">
      <c r="C148" s="10"/>
    </row>
    <row r="149">
      <c r="C149" s="10"/>
    </row>
    <row r="150">
      <c r="C150" s="10"/>
    </row>
    <row r="151">
      <c r="C151" s="10"/>
    </row>
    <row r="152">
      <c r="C152" s="10"/>
    </row>
    <row r="153">
      <c r="C153" s="10"/>
    </row>
    <row r="154">
      <c r="C154" s="10"/>
    </row>
    <row r="155">
      <c r="C155" s="10"/>
    </row>
    <row r="156">
      <c r="C156" s="10"/>
    </row>
    <row r="157">
      <c r="C157" s="10"/>
    </row>
    <row r="158">
      <c r="C158" s="10"/>
    </row>
    <row r="159">
      <c r="C159" s="10"/>
    </row>
    <row r="160">
      <c r="C160" s="10"/>
    </row>
    <row r="161">
      <c r="C161" s="10"/>
    </row>
    <row r="162">
      <c r="C162" s="10"/>
    </row>
    <row r="163">
      <c r="C163" s="10"/>
    </row>
    <row r="164">
      <c r="C164" s="10"/>
    </row>
    <row r="165">
      <c r="C165" s="10"/>
    </row>
    <row r="166">
      <c r="C166" s="10"/>
    </row>
    <row r="167">
      <c r="C167" s="10"/>
    </row>
    <row r="168">
      <c r="C168" s="10"/>
    </row>
    <row r="169">
      <c r="C169" s="10"/>
    </row>
    <row r="170">
      <c r="C170" s="10"/>
    </row>
    <row r="171">
      <c r="C171" s="10"/>
    </row>
    <row r="172">
      <c r="C172" s="10"/>
    </row>
    <row r="173">
      <c r="C173" s="10"/>
    </row>
    <row r="174">
      <c r="C174" s="10"/>
    </row>
    <row r="175">
      <c r="C175" s="10"/>
    </row>
    <row r="176">
      <c r="C176" s="10"/>
    </row>
    <row r="177">
      <c r="C177" s="10"/>
    </row>
    <row r="178">
      <c r="C178" s="10"/>
    </row>
    <row r="179">
      <c r="C179" s="10"/>
    </row>
    <row r="180">
      <c r="C180" s="10"/>
    </row>
    <row r="181">
      <c r="C181" s="10"/>
    </row>
    <row r="182">
      <c r="C182" s="10"/>
    </row>
    <row r="183">
      <c r="C183" s="10"/>
    </row>
    <row r="184">
      <c r="C184" s="10"/>
    </row>
    <row r="185">
      <c r="C185" s="10"/>
    </row>
    <row r="186">
      <c r="C186" s="10"/>
    </row>
    <row r="187">
      <c r="C187" s="10"/>
    </row>
    <row r="188">
      <c r="C188" s="10"/>
    </row>
    <row r="189">
      <c r="C189" s="10"/>
    </row>
    <row r="190">
      <c r="C190" s="10"/>
    </row>
    <row r="191">
      <c r="C191" s="10"/>
    </row>
    <row r="192">
      <c r="C192" s="10"/>
    </row>
    <row r="193">
      <c r="C193" s="10"/>
    </row>
    <row r="194">
      <c r="C194" s="10"/>
    </row>
    <row r="195">
      <c r="C195" s="10"/>
    </row>
    <row r="196">
      <c r="C196" s="10"/>
    </row>
    <row r="197">
      <c r="C197" s="10"/>
    </row>
    <row r="198">
      <c r="C198" s="10"/>
    </row>
    <row r="199">
      <c r="C199" s="10"/>
    </row>
    <row r="200">
      <c r="C200" s="10"/>
    </row>
    <row r="201">
      <c r="C201" s="10"/>
    </row>
    <row r="202">
      <c r="C202" s="10"/>
    </row>
    <row r="203">
      <c r="C203" s="10"/>
    </row>
    <row r="204">
      <c r="C204" s="10"/>
    </row>
    <row r="205">
      <c r="C205" s="10"/>
    </row>
    <row r="206">
      <c r="C206" s="10"/>
    </row>
    <row r="207">
      <c r="C207" s="10"/>
    </row>
    <row r="208">
      <c r="C208" s="10"/>
    </row>
    <row r="209">
      <c r="C209" s="10"/>
    </row>
    <row r="210">
      <c r="C210" s="10"/>
    </row>
    <row r="211">
      <c r="C211" s="10"/>
    </row>
    <row r="212">
      <c r="C212" s="10"/>
    </row>
    <row r="213">
      <c r="C213" s="10"/>
    </row>
    <row r="214">
      <c r="C214" s="10"/>
    </row>
    <row r="215">
      <c r="C215" s="10"/>
    </row>
    <row r="216">
      <c r="C216" s="10"/>
    </row>
    <row r="217">
      <c r="C217" s="10"/>
    </row>
    <row r="218">
      <c r="C218" s="10"/>
    </row>
    <row r="219">
      <c r="C219" s="10"/>
    </row>
    <row r="220">
      <c r="C220" s="10"/>
    </row>
    <row r="221">
      <c r="C221" s="10"/>
    </row>
    <row r="222">
      <c r="C222" s="10"/>
    </row>
    <row r="223">
      <c r="C223" s="10"/>
    </row>
    <row r="224">
      <c r="C224" s="10"/>
    </row>
    <row r="225">
      <c r="C225" s="10"/>
    </row>
    <row r="226">
      <c r="C226" s="10"/>
    </row>
    <row r="227">
      <c r="C227" s="10"/>
    </row>
    <row r="228">
      <c r="C228" s="10"/>
    </row>
    <row r="229">
      <c r="C229" s="10"/>
    </row>
    <row r="230">
      <c r="C230" s="10"/>
    </row>
    <row r="231">
      <c r="C231" s="10"/>
    </row>
    <row r="232">
      <c r="C232" s="10"/>
    </row>
    <row r="233">
      <c r="C233" s="10"/>
    </row>
    <row r="234">
      <c r="C234" s="10"/>
    </row>
    <row r="235">
      <c r="C235" s="10"/>
    </row>
    <row r="236">
      <c r="C236" s="10"/>
    </row>
    <row r="237">
      <c r="C237" s="10"/>
    </row>
    <row r="238">
      <c r="C238" s="10"/>
    </row>
    <row r="239">
      <c r="C239" s="10"/>
    </row>
    <row r="240">
      <c r="C240" s="10"/>
    </row>
    <row r="241">
      <c r="C241" s="10"/>
    </row>
    <row r="242">
      <c r="C242" s="10"/>
    </row>
    <row r="243">
      <c r="C243" s="10"/>
    </row>
    <row r="244">
      <c r="C244" s="10"/>
    </row>
    <row r="245">
      <c r="C245" s="10"/>
    </row>
    <row r="246">
      <c r="C246" s="10"/>
    </row>
    <row r="247">
      <c r="C247" s="10"/>
    </row>
    <row r="248">
      <c r="C248" s="10"/>
    </row>
    <row r="249">
      <c r="C249" s="10"/>
    </row>
    <row r="250">
      <c r="C250" s="10"/>
    </row>
    <row r="251">
      <c r="C251" s="10"/>
    </row>
    <row r="252">
      <c r="C252" s="10"/>
    </row>
    <row r="253">
      <c r="C253" s="10"/>
    </row>
    <row r="254">
      <c r="C254" s="10"/>
    </row>
    <row r="255">
      <c r="C255" s="10"/>
    </row>
    <row r="256">
      <c r="C256" s="10"/>
    </row>
    <row r="257">
      <c r="C257" s="10"/>
    </row>
    <row r="258">
      <c r="C258" s="10"/>
    </row>
    <row r="259">
      <c r="C259" s="10"/>
    </row>
    <row r="260">
      <c r="C260" s="10"/>
    </row>
    <row r="261">
      <c r="C261" s="10"/>
    </row>
    <row r="262">
      <c r="C262" s="10"/>
    </row>
    <row r="263">
      <c r="C263" s="10"/>
    </row>
    <row r="264">
      <c r="C264" s="10"/>
    </row>
    <row r="265">
      <c r="C265" s="10"/>
    </row>
    <row r="266">
      <c r="C266" s="10"/>
    </row>
    <row r="267">
      <c r="C267" s="10"/>
    </row>
    <row r="268">
      <c r="C268" s="10"/>
    </row>
    <row r="269">
      <c r="C269" s="10"/>
    </row>
    <row r="270">
      <c r="C270" s="10"/>
    </row>
    <row r="271">
      <c r="C271" s="10"/>
    </row>
    <row r="272">
      <c r="C272" s="10"/>
    </row>
    <row r="273">
      <c r="C273" s="10"/>
    </row>
    <row r="274">
      <c r="C274" s="10"/>
    </row>
    <row r="275">
      <c r="C275" s="10"/>
    </row>
    <row r="276">
      <c r="C276" s="10"/>
    </row>
    <row r="277">
      <c r="C277" s="10"/>
    </row>
    <row r="278">
      <c r="C278" s="10"/>
    </row>
    <row r="279">
      <c r="C279" s="10"/>
    </row>
    <row r="280">
      <c r="C280" s="10"/>
    </row>
    <row r="281">
      <c r="C281" s="10"/>
    </row>
    <row r="282">
      <c r="C282" s="10"/>
    </row>
    <row r="283">
      <c r="C283" s="10"/>
    </row>
    <row r="284">
      <c r="C284" s="10"/>
    </row>
    <row r="285">
      <c r="C285" s="10"/>
    </row>
    <row r="286">
      <c r="C286" s="10"/>
    </row>
    <row r="287">
      <c r="C287" s="10"/>
    </row>
    <row r="288">
      <c r="C288" s="10"/>
    </row>
    <row r="289">
      <c r="C289" s="10"/>
    </row>
    <row r="290">
      <c r="C290" s="10"/>
    </row>
    <row r="291">
      <c r="C291" s="10"/>
    </row>
    <row r="292">
      <c r="C292" s="10"/>
    </row>
    <row r="293">
      <c r="C293" s="10"/>
    </row>
    <row r="294">
      <c r="C294" s="10"/>
    </row>
    <row r="295">
      <c r="C295" s="10"/>
    </row>
    <row r="296">
      <c r="C296" s="10"/>
    </row>
    <row r="297">
      <c r="C297" s="10"/>
    </row>
    <row r="298">
      <c r="C298" s="10"/>
    </row>
    <row r="299">
      <c r="C299" s="10"/>
    </row>
    <row r="300">
      <c r="C300" s="10"/>
    </row>
    <row r="301">
      <c r="C301" s="10"/>
    </row>
    <row r="302">
      <c r="C302" s="10"/>
    </row>
    <row r="303">
      <c r="C303" s="10"/>
    </row>
    <row r="304">
      <c r="C304" s="10"/>
    </row>
    <row r="305">
      <c r="C305" s="10"/>
    </row>
    <row r="306">
      <c r="C306" s="10"/>
    </row>
    <row r="307">
      <c r="C307" s="10"/>
    </row>
    <row r="308">
      <c r="C308" s="10"/>
    </row>
    <row r="309">
      <c r="C309" s="10"/>
    </row>
    <row r="310">
      <c r="C310" s="10"/>
    </row>
    <row r="311">
      <c r="C311" s="10"/>
    </row>
    <row r="312">
      <c r="C312" s="10"/>
    </row>
    <row r="313">
      <c r="C313" s="10"/>
    </row>
    <row r="314">
      <c r="C314" s="10"/>
    </row>
    <row r="315">
      <c r="C315" s="10"/>
    </row>
    <row r="316">
      <c r="C316" s="10"/>
    </row>
    <row r="317">
      <c r="C317" s="10"/>
    </row>
    <row r="318">
      <c r="C318" s="10"/>
    </row>
    <row r="319">
      <c r="C319" s="10"/>
    </row>
    <row r="320">
      <c r="C320" s="10"/>
    </row>
    <row r="321">
      <c r="C321" s="10"/>
    </row>
    <row r="322">
      <c r="C322" s="10"/>
    </row>
    <row r="323">
      <c r="C323" s="10"/>
    </row>
    <row r="324">
      <c r="C324" s="10"/>
    </row>
    <row r="325">
      <c r="C325" s="10"/>
    </row>
    <row r="326">
      <c r="C326" s="10"/>
    </row>
    <row r="327">
      <c r="C327" s="10"/>
    </row>
    <row r="328">
      <c r="C328" s="10"/>
    </row>
    <row r="329">
      <c r="C329" s="10"/>
    </row>
    <row r="330">
      <c r="C330" s="10"/>
    </row>
    <row r="331">
      <c r="C331" s="10"/>
    </row>
    <row r="332">
      <c r="C332" s="10"/>
    </row>
    <row r="333">
      <c r="C333" s="10"/>
    </row>
    <row r="334">
      <c r="C334" s="10"/>
    </row>
    <row r="335">
      <c r="C335" s="10"/>
    </row>
    <row r="336">
      <c r="C336" s="10"/>
    </row>
    <row r="337">
      <c r="C337" s="10"/>
    </row>
    <row r="338">
      <c r="C338" s="10"/>
    </row>
    <row r="339">
      <c r="C339" s="10"/>
    </row>
    <row r="340">
      <c r="C340" s="10"/>
    </row>
    <row r="341">
      <c r="C341" s="10"/>
    </row>
    <row r="342">
      <c r="C342" s="10"/>
    </row>
    <row r="343">
      <c r="C343" s="10"/>
    </row>
    <row r="344">
      <c r="C344" s="10"/>
    </row>
    <row r="345">
      <c r="C345" s="10"/>
    </row>
    <row r="346">
      <c r="C346" s="10"/>
    </row>
    <row r="347">
      <c r="C347" s="10"/>
    </row>
    <row r="348">
      <c r="C348" s="10"/>
    </row>
    <row r="349">
      <c r="C349" s="10"/>
    </row>
    <row r="350">
      <c r="C350" s="10"/>
    </row>
    <row r="351">
      <c r="C351" s="10"/>
    </row>
    <row r="352">
      <c r="C352" s="10"/>
    </row>
    <row r="353">
      <c r="C353" s="10"/>
    </row>
    <row r="354">
      <c r="C354" s="10"/>
    </row>
    <row r="355">
      <c r="C355" s="10"/>
    </row>
    <row r="356">
      <c r="C356" s="10"/>
    </row>
    <row r="357">
      <c r="C357" s="10"/>
    </row>
    <row r="358">
      <c r="C358" s="10"/>
    </row>
    <row r="359">
      <c r="C359" s="10"/>
    </row>
    <row r="360">
      <c r="C360" s="10"/>
    </row>
    <row r="361">
      <c r="C361" s="10"/>
    </row>
    <row r="362">
      <c r="C362" s="10"/>
    </row>
    <row r="363">
      <c r="C363" s="10"/>
    </row>
    <row r="364">
      <c r="C364" s="10"/>
    </row>
    <row r="365">
      <c r="C365" s="10"/>
    </row>
    <row r="366">
      <c r="C366" s="10"/>
    </row>
    <row r="367">
      <c r="C367" s="10"/>
    </row>
    <row r="368">
      <c r="C368" s="10"/>
    </row>
    <row r="369">
      <c r="C369" s="10"/>
    </row>
    <row r="370">
      <c r="C370" s="10"/>
    </row>
    <row r="371">
      <c r="C371" s="10"/>
    </row>
    <row r="372">
      <c r="C372" s="10"/>
    </row>
    <row r="373">
      <c r="C373" s="10"/>
    </row>
    <row r="374">
      <c r="C374" s="10"/>
    </row>
    <row r="375">
      <c r="C375" s="10"/>
    </row>
    <row r="376">
      <c r="C376" s="10"/>
    </row>
    <row r="377">
      <c r="C377" s="10"/>
    </row>
    <row r="378">
      <c r="C378" s="10"/>
    </row>
    <row r="379">
      <c r="C379" s="10"/>
    </row>
    <row r="380">
      <c r="C380" s="10"/>
    </row>
    <row r="381">
      <c r="C381" s="10"/>
    </row>
    <row r="382">
      <c r="C382" s="10"/>
    </row>
    <row r="383">
      <c r="C383" s="10"/>
    </row>
    <row r="384">
      <c r="C384" s="10"/>
    </row>
    <row r="385">
      <c r="C385" s="10"/>
    </row>
    <row r="386">
      <c r="C386" s="10"/>
    </row>
    <row r="387">
      <c r="C387" s="10"/>
    </row>
    <row r="388">
      <c r="C388" s="10"/>
    </row>
    <row r="389">
      <c r="C389" s="10"/>
    </row>
    <row r="390">
      <c r="C390" s="10"/>
    </row>
    <row r="391">
      <c r="C391" s="10"/>
    </row>
    <row r="392">
      <c r="C392" s="10"/>
    </row>
    <row r="393">
      <c r="C393" s="10"/>
    </row>
    <row r="394">
      <c r="C394" s="10"/>
    </row>
    <row r="395">
      <c r="C395" s="10"/>
    </row>
    <row r="396">
      <c r="C396" s="10"/>
    </row>
    <row r="397">
      <c r="C397" s="10"/>
    </row>
    <row r="398">
      <c r="C398" s="10"/>
    </row>
    <row r="399">
      <c r="C399" s="10"/>
    </row>
    <row r="400">
      <c r="C400" s="10"/>
    </row>
    <row r="401">
      <c r="C401" s="10"/>
    </row>
    <row r="402">
      <c r="C402" s="10"/>
    </row>
    <row r="403">
      <c r="C403" s="10"/>
    </row>
    <row r="404">
      <c r="C404" s="10"/>
    </row>
    <row r="405">
      <c r="C405" s="10"/>
    </row>
    <row r="406">
      <c r="C406" s="10"/>
    </row>
    <row r="407">
      <c r="C407" s="10"/>
    </row>
    <row r="408">
      <c r="C408" s="10"/>
    </row>
    <row r="409">
      <c r="C409" s="10"/>
    </row>
    <row r="410">
      <c r="C410" s="10"/>
    </row>
    <row r="411">
      <c r="C411" s="10"/>
    </row>
    <row r="412">
      <c r="C412" s="10"/>
    </row>
    <row r="413">
      <c r="C413" s="10"/>
    </row>
    <row r="414">
      <c r="C414" s="10"/>
    </row>
    <row r="415">
      <c r="C415" s="10"/>
    </row>
    <row r="416">
      <c r="C416" s="10"/>
    </row>
    <row r="417">
      <c r="C417" s="10"/>
    </row>
    <row r="418">
      <c r="C418" s="10"/>
    </row>
    <row r="419">
      <c r="C419" s="10"/>
    </row>
    <row r="420">
      <c r="C420" s="10"/>
    </row>
    <row r="421">
      <c r="C421" s="10"/>
    </row>
    <row r="422">
      <c r="C422" s="10"/>
    </row>
    <row r="423">
      <c r="C423" s="10"/>
    </row>
    <row r="424">
      <c r="C424" s="10"/>
    </row>
    <row r="425">
      <c r="C425" s="10"/>
    </row>
    <row r="426">
      <c r="C426" s="10"/>
    </row>
    <row r="427">
      <c r="C427" s="10"/>
    </row>
    <row r="428">
      <c r="C428" s="10"/>
    </row>
    <row r="429">
      <c r="C429" s="10"/>
    </row>
    <row r="430">
      <c r="C430" s="10"/>
    </row>
    <row r="431">
      <c r="C431" s="10"/>
    </row>
    <row r="432">
      <c r="C432" s="10"/>
    </row>
    <row r="433">
      <c r="C433" s="10"/>
    </row>
    <row r="434">
      <c r="C434" s="10"/>
    </row>
    <row r="435">
      <c r="C435" s="10"/>
    </row>
    <row r="436">
      <c r="C436" s="10"/>
    </row>
    <row r="437">
      <c r="C437" s="10"/>
    </row>
    <row r="438">
      <c r="C438" s="10"/>
    </row>
    <row r="439">
      <c r="C439" s="10"/>
    </row>
    <row r="440">
      <c r="C440" s="10"/>
    </row>
    <row r="441">
      <c r="C441" s="10"/>
    </row>
    <row r="442">
      <c r="C442" s="10"/>
    </row>
    <row r="443">
      <c r="C443" s="10"/>
    </row>
    <row r="444">
      <c r="C444" s="10"/>
    </row>
    <row r="445">
      <c r="C445" s="10"/>
    </row>
    <row r="446">
      <c r="C446" s="10"/>
    </row>
    <row r="447">
      <c r="C447" s="10"/>
    </row>
    <row r="448">
      <c r="C448" s="10"/>
    </row>
    <row r="449">
      <c r="C449" s="10"/>
    </row>
    <row r="450">
      <c r="C450" s="10"/>
    </row>
    <row r="451">
      <c r="C451" s="10"/>
    </row>
    <row r="452">
      <c r="C452" s="10"/>
    </row>
    <row r="453">
      <c r="C453" s="10"/>
    </row>
    <row r="454">
      <c r="C454" s="10"/>
    </row>
    <row r="455">
      <c r="C455" s="10"/>
    </row>
    <row r="456">
      <c r="C456" s="10"/>
    </row>
    <row r="457">
      <c r="C457" s="10"/>
    </row>
    <row r="458">
      <c r="C458" s="10"/>
    </row>
    <row r="459">
      <c r="C459" s="10"/>
    </row>
    <row r="460">
      <c r="C460" s="10"/>
    </row>
    <row r="461">
      <c r="C461" s="10"/>
    </row>
    <row r="462">
      <c r="C462" s="10"/>
    </row>
    <row r="463">
      <c r="C463" s="10"/>
    </row>
    <row r="464">
      <c r="C464" s="10"/>
    </row>
    <row r="465">
      <c r="C465" s="10"/>
    </row>
    <row r="466">
      <c r="C466" s="10"/>
    </row>
    <row r="467">
      <c r="C467" s="10"/>
    </row>
    <row r="468">
      <c r="C468" s="10"/>
    </row>
    <row r="469">
      <c r="C469" s="10"/>
    </row>
    <row r="470">
      <c r="C470" s="10"/>
    </row>
    <row r="471">
      <c r="C471" s="10"/>
    </row>
    <row r="472">
      <c r="C472" s="10"/>
    </row>
    <row r="473">
      <c r="C473" s="10"/>
    </row>
    <row r="474">
      <c r="C474" s="10"/>
    </row>
    <row r="475">
      <c r="C475" s="10"/>
    </row>
    <row r="476">
      <c r="C476" s="10"/>
    </row>
    <row r="477">
      <c r="C477" s="10"/>
    </row>
    <row r="478">
      <c r="C478" s="10"/>
    </row>
    <row r="479">
      <c r="C479" s="10"/>
    </row>
    <row r="480">
      <c r="C480" s="10"/>
    </row>
    <row r="481">
      <c r="C481" s="10"/>
    </row>
    <row r="482">
      <c r="C482" s="10"/>
    </row>
    <row r="483">
      <c r="C483" s="10"/>
    </row>
    <row r="484">
      <c r="C484" s="10"/>
    </row>
    <row r="485">
      <c r="C485" s="10"/>
    </row>
    <row r="486">
      <c r="C486" s="10"/>
    </row>
    <row r="487">
      <c r="C487" s="10"/>
    </row>
    <row r="488">
      <c r="C488" s="10"/>
    </row>
    <row r="489">
      <c r="C489" s="10"/>
    </row>
    <row r="490">
      <c r="C490" s="10"/>
    </row>
    <row r="491">
      <c r="C491" s="10"/>
    </row>
    <row r="492">
      <c r="C492" s="10"/>
    </row>
    <row r="493">
      <c r="C493" s="10"/>
    </row>
    <row r="494">
      <c r="C494" s="10"/>
    </row>
    <row r="495">
      <c r="C495" s="10"/>
    </row>
    <row r="496">
      <c r="C496" s="10"/>
    </row>
    <row r="497">
      <c r="C497" s="10"/>
    </row>
    <row r="498">
      <c r="C498" s="10"/>
    </row>
    <row r="499">
      <c r="C499" s="10"/>
    </row>
    <row r="500">
      <c r="C500" s="10"/>
    </row>
    <row r="501">
      <c r="C501" s="10"/>
    </row>
    <row r="502">
      <c r="C502" s="10"/>
    </row>
    <row r="503">
      <c r="C503" s="10"/>
    </row>
    <row r="504">
      <c r="C504" s="10"/>
    </row>
    <row r="505">
      <c r="C505" s="10"/>
    </row>
    <row r="506">
      <c r="C506" s="10"/>
    </row>
    <row r="507">
      <c r="C507" s="10"/>
    </row>
    <row r="508">
      <c r="C508" s="10"/>
    </row>
    <row r="509">
      <c r="C509" s="10"/>
    </row>
    <row r="510">
      <c r="C510" s="10"/>
    </row>
    <row r="511">
      <c r="C511" s="10"/>
    </row>
    <row r="512">
      <c r="C512" s="10"/>
    </row>
    <row r="513">
      <c r="C513" s="10"/>
    </row>
    <row r="514">
      <c r="C514" s="10"/>
    </row>
    <row r="515">
      <c r="C515" s="10"/>
    </row>
    <row r="516">
      <c r="C516" s="10"/>
    </row>
    <row r="517">
      <c r="C517" s="10"/>
    </row>
    <row r="518">
      <c r="C518" s="10"/>
    </row>
    <row r="519">
      <c r="C519" s="10"/>
    </row>
    <row r="520">
      <c r="C520" s="10"/>
    </row>
    <row r="521">
      <c r="C521" s="10"/>
    </row>
    <row r="522">
      <c r="C522" s="10"/>
    </row>
    <row r="523">
      <c r="C523" s="10"/>
    </row>
    <row r="524">
      <c r="C524" s="10"/>
    </row>
    <row r="525">
      <c r="C525" s="10"/>
    </row>
    <row r="526">
      <c r="C526" s="10"/>
    </row>
    <row r="527">
      <c r="C527" s="10"/>
    </row>
    <row r="528">
      <c r="C528" s="10"/>
    </row>
    <row r="529">
      <c r="C529" s="10"/>
    </row>
    <row r="530">
      <c r="C530" s="10"/>
    </row>
    <row r="531">
      <c r="C531" s="10"/>
    </row>
    <row r="532">
      <c r="C532" s="10"/>
    </row>
    <row r="533">
      <c r="C533" s="10"/>
    </row>
    <row r="534">
      <c r="C534" s="10"/>
    </row>
    <row r="535">
      <c r="C535" s="10"/>
    </row>
    <row r="536">
      <c r="C536" s="10"/>
    </row>
    <row r="537">
      <c r="C537" s="10"/>
    </row>
    <row r="538">
      <c r="C538" s="10"/>
    </row>
    <row r="539">
      <c r="C539" s="10"/>
    </row>
    <row r="540">
      <c r="C540" s="10"/>
    </row>
    <row r="541">
      <c r="C541" s="10"/>
    </row>
    <row r="542">
      <c r="C542" s="10"/>
    </row>
    <row r="543">
      <c r="C543" s="10"/>
    </row>
    <row r="544">
      <c r="C544" s="10"/>
    </row>
    <row r="545">
      <c r="C545" s="10"/>
    </row>
    <row r="546">
      <c r="C546" s="10"/>
    </row>
    <row r="547">
      <c r="C547" s="10"/>
    </row>
    <row r="548">
      <c r="C548" s="10"/>
    </row>
    <row r="549">
      <c r="C549" s="10"/>
    </row>
    <row r="550">
      <c r="C550" s="10"/>
    </row>
    <row r="551">
      <c r="C551" s="10"/>
    </row>
    <row r="552">
      <c r="C552" s="10"/>
    </row>
    <row r="553">
      <c r="C553" s="10"/>
    </row>
    <row r="554">
      <c r="C554" s="10"/>
    </row>
    <row r="555">
      <c r="C555" s="10"/>
    </row>
    <row r="556">
      <c r="C556" s="10"/>
    </row>
    <row r="557">
      <c r="C557" s="10"/>
    </row>
    <row r="558">
      <c r="C558" s="10"/>
    </row>
    <row r="559">
      <c r="C559" s="10"/>
    </row>
    <row r="560">
      <c r="C560" s="10"/>
    </row>
    <row r="561">
      <c r="C561" s="10"/>
    </row>
    <row r="562">
      <c r="C562" s="10"/>
    </row>
    <row r="563">
      <c r="C563" s="10"/>
    </row>
    <row r="564">
      <c r="C564" s="10"/>
    </row>
    <row r="565">
      <c r="C565" s="10"/>
    </row>
    <row r="566">
      <c r="C566" s="10"/>
    </row>
    <row r="567">
      <c r="C567" s="10"/>
    </row>
    <row r="568">
      <c r="C568" s="10"/>
    </row>
    <row r="569">
      <c r="C569" s="10"/>
    </row>
    <row r="570">
      <c r="C570" s="10"/>
    </row>
    <row r="571">
      <c r="C571" s="10"/>
    </row>
    <row r="572">
      <c r="C572" s="10"/>
    </row>
    <row r="573">
      <c r="C573" s="10"/>
    </row>
    <row r="574">
      <c r="C574" s="10"/>
    </row>
    <row r="575">
      <c r="C575" s="10"/>
    </row>
    <row r="576">
      <c r="C576" s="10"/>
    </row>
    <row r="577">
      <c r="C577" s="10"/>
    </row>
    <row r="578">
      <c r="C578" s="10"/>
    </row>
    <row r="579">
      <c r="C579" s="10"/>
    </row>
    <row r="580">
      <c r="C580" s="10"/>
    </row>
    <row r="581">
      <c r="C581" s="10"/>
    </row>
    <row r="582">
      <c r="C582" s="10"/>
    </row>
    <row r="583">
      <c r="C583" s="10"/>
    </row>
    <row r="584">
      <c r="C584" s="10"/>
    </row>
    <row r="585">
      <c r="C585" s="10"/>
    </row>
    <row r="586">
      <c r="C586" s="10"/>
    </row>
    <row r="587">
      <c r="C587" s="10"/>
    </row>
    <row r="588">
      <c r="C588" s="10"/>
    </row>
    <row r="589">
      <c r="C589" s="10"/>
    </row>
    <row r="590">
      <c r="C590" s="10"/>
    </row>
    <row r="591">
      <c r="C591" s="10"/>
    </row>
    <row r="592">
      <c r="C592" s="10"/>
    </row>
    <row r="593">
      <c r="C593" s="10"/>
    </row>
    <row r="594">
      <c r="C594" s="10"/>
    </row>
    <row r="595">
      <c r="C595" s="10"/>
    </row>
    <row r="596">
      <c r="C596" s="10"/>
    </row>
    <row r="597">
      <c r="C597" s="10"/>
    </row>
    <row r="598">
      <c r="C598" s="10"/>
    </row>
    <row r="599">
      <c r="C599" s="10"/>
    </row>
    <row r="600">
      <c r="C600" s="10"/>
    </row>
    <row r="601">
      <c r="C601" s="10"/>
    </row>
    <row r="602">
      <c r="C602" s="10"/>
    </row>
    <row r="603">
      <c r="C603" s="10"/>
    </row>
    <row r="604">
      <c r="C604" s="10"/>
    </row>
    <row r="605">
      <c r="C605" s="10"/>
    </row>
    <row r="606">
      <c r="C606" s="10"/>
    </row>
    <row r="607">
      <c r="C607" s="10"/>
    </row>
    <row r="608">
      <c r="C608" s="10"/>
    </row>
    <row r="609">
      <c r="C609" s="10"/>
    </row>
    <row r="610">
      <c r="C610" s="10"/>
    </row>
    <row r="611">
      <c r="C611" s="10"/>
    </row>
    <row r="612">
      <c r="C612" s="10"/>
    </row>
    <row r="613">
      <c r="C613" s="10"/>
    </row>
    <row r="614">
      <c r="C614" s="10"/>
    </row>
    <row r="615">
      <c r="C615" s="10"/>
    </row>
    <row r="616">
      <c r="C616" s="10"/>
    </row>
    <row r="617">
      <c r="C617" s="10"/>
    </row>
    <row r="618">
      <c r="C618" s="10"/>
    </row>
    <row r="619">
      <c r="C619" s="10"/>
    </row>
    <row r="620">
      <c r="C620" s="10"/>
    </row>
    <row r="621">
      <c r="C621" s="10"/>
    </row>
    <row r="622">
      <c r="C622" s="10"/>
    </row>
    <row r="623">
      <c r="C623" s="10"/>
    </row>
    <row r="624">
      <c r="C624" s="10"/>
    </row>
    <row r="625">
      <c r="C625" s="10"/>
    </row>
    <row r="626">
      <c r="C626" s="10"/>
    </row>
    <row r="627">
      <c r="C627" s="10"/>
    </row>
    <row r="628">
      <c r="C628" s="10"/>
    </row>
    <row r="629">
      <c r="C629" s="10"/>
    </row>
    <row r="630">
      <c r="C630" s="10"/>
    </row>
    <row r="631">
      <c r="C631" s="10"/>
    </row>
    <row r="632">
      <c r="C632" s="10"/>
    </row>
    <row r="633">
      <c r="C633" s="10"/>
    </row>
    <row r="634">
      <c r="C634" s="10"/>
    </row>
    <row r="635">
      <c r="C635" s="10"/>
    </row>
    <row r="636">
      <c r="C636" s="10"/>
    </row>
    <row r="637">
      <c r="C637" s="10"/>
    </row>
    <row r="638">
      <c r="C638" s="10"/>
    </row>
    <row r="639">
      <c r="C639" s="10"/>
    </row>
    <row r="640">
      <c r="C640" s="10"/>
    </row>
    <row r="641">
      <c r="C641" s="10"/>
    </row>
    <row r="642">
      <c r="C642" s="10"/>
    </row>
    <row r="643">
      <c r="C643" s="10"/>
    </row>
    <row r="644">
      <c r="C644" s="10"/>
    </row>
    <row r="645">
      <c r="C645" s="10"/>
    </row>
    <row r="646">
      <c r="C646" s="10"/>
    </row>
    <row r="647">
      <c r="C647" s="10"/>
    </row>
    <row r="648">
      <c r="C648" s="10"/>
    </row>
    <row r="649">
      <c r="C649" s="10"/>
    </row>
    <row r="650">
      <c r="C650" s="10"/>
    </row>
    <row r="651">
      <c r="C651" s="10"/>
    </row>
    <row r="652">
      <c r="C652" s="10"/>
    </row>
    <row r="653">
      <c r="C653" s="10"/>
    </row>
    <row r="654">
      <c r="C654" s="10"/>
    </row>
    <row r="655">
      <c r="C655" s="10"/>
    </row>
    <row r="656">
      <c r="C656" s="10"/>
    </row>
    <row r="657">
      <c r="C657" s="10"/>
    </row>
    <row r="658">
      <c r="C658" s="10"/>
    </row>
    <row r="659">
      <c r="C659" s="10"/>
    </row>
    <row r="660">
      <c r="C660" s="10"/>
    </row>
    <row r="661">
      <c r="C661" s="10"/>
    </row>
    <row r="662">
      <c r="C662" s="10"/>
    </row>
    <row r="663">
      <c r="C663" s="10"/>
    </row>
    <row r="664">
      <c r="C664" s="10"/>
    </row>
    <row r="665">
      <c r="C665" s="10"/>
    </row>
    <row r="666">
      <c r="C666" s="10"/>
    </row>
    <row r="667">
      <c r="C667" s="10"/>
    </row>
    <row r="668">
      <c r="C668" s="10"/>
    </row>
    <row r="669">
      <c r="C669" s="10"/>
    </row>
    <row r="670">
      <c r="C670" s="10"/>
    </row>
    <row r="671">
      <c r="C671" s="10"/>
    </row>
    <row r="672">
      <c r="C672" s="10"/>
    </row>
    <row r="673">
      <c r="C673" s="10"/>
    </row>
    <row r="674">
      <c r="C674" s="10"/>
    </row>
    <row r="675">
      <c r="C675" s="10"/>
    </row>
    <row r="676">
      <c r="C676" s="10"/>
    </row>
    <row r="677">
      <c r="C677" s="10"/>
    </row>
    <row r="678">
      <c r="C678" s="10"/>
    </row>
    <row r="679">
      <c r="C679" s="10"/>
    </row>
    <row r="680">
      <c r="C680" s="10"/>
    </row>
    <row r="681">
      <c r="C681" s="10"/>
    </row>
    <row r="682">
      <c r="C682" s="10"/>
    </row>
    <row r="683">
      <c r="C683" s="10"/>
    </row>
    <row r="684">
      <c r="C684" s="10"/>
    </row>
    <row r="685">
      <c r="C685" s="10"/>
    </row>
    <row r="686">
      <c r="C686" s="10"/>
    </row>
    <row r="687">
      <c r="C687" s="10"/>
    </row>
    <row r="688">
      <c r="C688" s="10"/>
    </row>
    <row r="689">
      <c r="C689" s="10"/>
    </row>
    <row r="690">
      <c r="C690" s="10"/>
    </row>
    <row r="691">
      <c r="C691" s="10"/>
    </row>
    <row r="692">
      <c r="C692" s="10"/>
    </row>
    <row r="693">
      <c r="C693" s="10"/>
    </row>
    <row r="694">
      <c r="C694" s="10"/>
    </row>
    <row r="695">
      <c r="C695" s="10"/>
    </row>
    <row r="696">
      <c r="C696" s="10"/>
    </row>
    <row r="697">
      <c r="C697" s="10"/>
    </row>
    <row r="698">
      <c r="C698" s="10"/>
    </row>
    <row r="699">
      <c r="C699" s="10"/>
    </row>
    <row r="700">
      <c r="C700" s="10"/>
    </row>
    <row r="701">
      <c r="C701" s="10"/>
    </row>
    <row r="702">
      <c r="C702" s="10"/>
    </row>
    <row r="703">
      <c r="C703" s="10"/>
    </row>
    <row r="704">
      <c r="C704" s="10"/>
    </row>
    <row r="705">
      <c r="C705" s="10"/>
    </row>
    <row r="706">
      <c r="C706" s="10"/>
    </row>
    <row r="707">
      <c r="C707" s="10"/>
    </row>
    <row r="708">
      <c r="C708" s="10"/>
    </row>
    <row r="709">
      <c r="C709" s="10"/>
    </row>
    <row r="710">
      <c r="C710" s="10"/>
    </row>
    <row r="711">
      <c r="C711" s="10"/>
    </row>
    <row r="712">
      <c r="C712" s="10"/>
    </row>
    <row r="713">
      <c r="C713" s="10"/>
    </row>
    <row r="714">
      <c r="C714" s="10"/>
    </row>
    <row r="715">
      <c r="C715" s="10"/>
    </row>
    <row r="716">
      <c r="C716" s="10"/>
    </row>
    <row r="717">
      <c r="C717" s="10"/>
    </row>
    <row r="718">
      <c r="C718" s="10"/>
    </row>
    <row r="719">
      <c r="C719" s="10"/>
    </row>
    <row r="720">
      <c r="C720" s="10"/>
    </row>
    <row r="721">
      <c r="C721" s="10"/>
    </row>
    <row r="722">
      <c r="C722" s="10"/>
    </row>
    <row r="723">
      <c r="C723" s="10"/>
    </row>
    <row r="724">
      <c r="C724" s="10"/>
    </row>
    <row r="725">
      <c r="C725" s="10"/>
    </row>
    <row r="726">
      <c r="C726" s="10"/>
    </row>
    <row r="727">
      <c r="C727" s="10"/>
    </row>
    <row r="728">
      <c r="C728" s="10"/>
    </row>
    <row r="729">
      <c r="C729" s="10"/>
    </row>
    <row r="730">
      <c r="C730" s="10"/>
    </row>
    <row r="731">
      <c r="C731" s="10"/>
    </row>
    <row r="732">
      <c r="C732" s="10"/>
    </row>
    <row r="733">
      <c r="C733" s="10"/>
    </row>
    <row r="734">
      <c r="C734" s="10"/>
    </row>
    <row r="735">
      <c r="C735" s="10"/>
    </row>
    <row r="736">
      <c r="C736" s="10"/>
    </row>
    <row r="737">
      <c r="C737" s="10"/>
    </row>
    <row r="738">
      <c r="C738" s="10"/>
    </row>
    <row r="739">
      <c r="C739" s="10"/>
    </row>
    <row r="740">
      <c r="C740" s="10"/>
    </row>
    <row r="741">
      <c r="C741" s="10"/>
    </row>
    <row r="742">
      <c r="C742" s="10"/>
    </row>
    <row r="743">
      <c r="C743" s="10"/>
    </row>
    <row r="744">
      <c r="C744" s="10"/>
    </row>
    <row r="745">
      <c r="C745" s="10"/>
    </row>
    <row r="746">
      <c r="C746" s="10"/>
    </row>
    <row r="747">
      <c r="C747" s="10"/>
    </row>
    <row r="748">
      <c r="C748" s="10"/>
    </row>
    <row r="749">
      <c r="C749" s="10"/>
    </row>
    <row r="750">
      <c r="C750" s="10"/>
    </row>
    <row r="751">
      <c r="C751" s="10"/>
    </row>
    <row r="752">
      <c r="C752" s="10"/>
    </row>
    <row r="753">
      <c r="C753" s="10"/>
    </row>
    <row r="754">
      <c r="C754" s="10"/>
    </row>
    <row r="755">
      <c r="C755" s="10"/>
    </row>
    <row r="756">
      <c r="C756" s="10"/>
    </row>
    <row r="757">
      <c r="C757" s="10"/>
    </row>
    <row r="758">
      <c r="C758" s="10"/>
    </row>
    <row r="759">
      <c r="C759" s="10"/>
    </row>
    <row r="760">
      <c r="C760" s="10"/>
    </row>
    <row r="761">
      <c r="C761" s="10"/>
    </row>
    <row r="762">
      <c r="C762" s="10"/>
    </row>
    <row r="763">
      <c r="C763" s="10"/>
    </row>
    <row r="764">
      <c r="C764" s="10"/>
    </row>
    <row r="765">
      <c r="C765" s="10"/>
    </row>
    <row r="766">
      <c r="C766" s="10"/>
    </row>
    <row r="767">
      <c r="C767" s="10"/>
    </row>
    <row r="768">
      <c r="C768" s="10"/>
    </row>
    <row r="769">
      <c r="C769" s="10"/>
    </row>
    <row r="770">
      <c r="C770" s="10"/>
    </row>
    <row r="771">
      <c r="C771" s="10"/>
    </row>
    <row r="772">
      <c r="C772" s="10"/>
    </row>
    <row r="773">
      <c r="C773" s="10"/>
    </row>
    <row r="774">
      <c r="C774" s="10"/>
    </row>
    <row r="775">
      <c r="C775" s="10"/>
    </row>
    <row r="776">
      <c r="C776" s="10"/>
    </row>
    <row r="777">
      <c r="C777" s="10"/>
    </row>
    <row r="778">
      <c r="C778" s="10"/>
    </row>
    <row r="779">
      <c r="C779" s="10"/>
    </row>
    <row r="780">
      <c r="C780" s="10"/>
    </row>
    <row r="781">
      <c r="C781" s="10"/>
    </row>
    <row r="782">
      <c r="C782" s="10"/>
    </row>
    <row r="783">
      <c r="C783" s="10"/>
    </row>
    <row r="784">
      <c r="C784" s="10"/>
    </row>
    <row r="785">
      <c r="C785" s="10"/>
    </row>
    <row r="786">
      <c r="C786" s="10"/>
    </row>
    <row r="787">
      <c r="C787" s="10"/>
    </row>
    <row r="788">
      <c r="C788" s="10"/>
    </row>
    <row r="789">
      <c r="C789" s="10"/>
    </row>
    <row r="790">
      <c r="C790" s="10"/>
    </row>
    <row r="791">
      <c r="C791" s="10"/>
    </row>
    <row r="792">
      <c r="C792" s="10"/>
    </row>
    <row r="793">
      <c r="C793" s="10"/>
    </row>
    <row r="794">
      <c r="C794" s="10"/>
    </row>
    <row r="795">
      <c r="C795" s="10"/>
    </row>
    <row r="796">
      <c r="C796" s="10"/>
    </row>
    <row r="797">
      <c r="C797" s="10"/>
    </row>
    <row r="798">
      <c r="C798" s="10"/>
    </row>
    <row r="799">
      <c r="C799" s="10"/>
    </row>
    <row r="800">
      <c r="C800" s="10"/>
    </row>
    <row r="801">
      <c r="C801" s="10"/>
    </row>
    <row r="802">
      <c r="C802" s="10"/>
    </row>
    <row r="803">
      <c r="C803" s="10"/>
    </row>
    <row r="804">
      <c r="C804" s="10"/>
    </row>
    <row r="805">
      <c r="C805" s="10"/>
    </row>
    <row r="806">
      <c r="C806" s="10"/>
    </row>
    <row r="807">
      <c r="C807" s="10"/>
    </row>
    <row r="808">
      <c r="C808" s="10"/>
    </row>
    <row r="809">
      <c r="C809" s="10"/>
    </row>
    <row r="810">
      <c r="C810" s="10"/>
    </row>
    <row r="811">
      <c r="C811" s="10"/>
    </row>
    <row r="812">
      <c r="C812" s="10"/>
    </row>
    <row r="813">
      <c r="C813" s="10"/>
    </row>
    <row r="814">
      <c r="C814" s="10"/>
    </row>
    <row r="815">
      <c r="C815" s="10"/>
    </row>
    <row r="816">
      <c r="C816" s="10"/>
    </row>
    <row r="817">
      <c r="C817" s="10"/>
    </row>
    <row r="818">
      <c r="C818" s="10"/>
    </row>
    <row r="819">
      <c r="C819" s="10"/>
    </row>
    <row r="820">
      <c r="C820" s="10"/>
    </row>
    <row r="821">
      <c r="C821" s="10"/>
    </row>
    <row r="822">
      <c r="C822" s="10"/>
    </row>
    <row r="823">
      <c r="C823" s="10"/>
    </row>
    <row r="824">
      <c r="C824" s="10"/>
    </row>
    <row r="825">
      <c r="C825" s="10"/>
    </row>
    <row r="826">
      <c r="C826" s="10"/>
    </row>
    <row r="827">
      <c r="C827" s="10"/>
    </row>
    <row r="828">
      <c r="C828" s="10"/>
    </row>
    <row r="829">
      <c r="C829" s="10"/>
    </row>
    <row r="830">
      <c r="C830" s="10"/>
    </row>
    <row r="831">
      <c r="C831" s="10"/>
    </row>
    <row r="832">
      <c r="C832" s="10"/>
    </row>
    <row r="833">
      <c r="C833" s="10"/>
    </row>
    <row r="834">
      <c r="C834" s="10"/>
    </row>
    <row r="835">
      <c r="C835" s="10"/>
    </row>
    <row r="836">
      <c r="C836" s="10"/>
    </row>
    <row r="837">
      <c r="C837" s="10"/>
    </row>
    <row r="838">
      <c r="C838" s="10"/>
    </row>
    <row r="839">
      <c r="C839" s="10"/>
    </row>
    <row r="840">
      <c r="C840" s="10"/>
    </row>
    <row r="841">
      <c r="C841" s="10"/>
    </row>
    <row r="842">
      <c r="C842" s="10"/>
    </row>
    <row r="843">
      <c r="C843" s="10"/>
    </row>
    <row r="844">
      <c r="C844" s="10"/>
    </row>
    <row r="845">
      <c r="C845" s="10"/>
    </row>
    <row r="846">
      <c r="C846" s="10"/>
    </row>
    <row r="847">
      <c r="C847" s="10"/>
    </row>
    <row r="848">
      <c r="C848" s="10"/>
    </row>
    <row r="849">
      <c r="C849" s="10"/>
    </row>
    <row r="850">
      <c r="C850" s="10"/>
    </row>
    <row r="851">
      <c r="C851" s="10"/>
    </row>
    <row r="852">
      <c r="C852" s="10"/>
    </row>
    <row r="853">
      <c r="C853" s="10"/>
    </row>
    <row r="854">
      <c r="C854" s="10"/>
    </row>
    <row r="855">
      <c r="C855" s="10"/>
    </row>
    <row r="856">
      <c r="C856" s="10"/>
    </row>
    <row r="857">
      <c r="C857" s="10"/>
    </row>
    <row r="858">
      <c r="C858" s="10"/>
    </row>
    <row r="859">
      <c r="C859" s="10"/>
    </row>
    <row r="860">
      <c r="C860" s="10"/>
    </row>
    <row r="861">
      <c r="C861" s="10"/>
    </row>
    <row r="862">
      <c r="C862" s="10"/>
    </row>
    <row r="863">
      <c r="C863" s="10"/>
    </row>
    <row r="864">
      <c r="C864" s="10"/>
    </row>
    <row r="865">
      <c r="C865" s="10"/>
    </row>
    <row r="866">
      <c r="C866" s="10"/>
    </row>
    <row r="867">
      <c r="C867" s="10"/>
    </row>
    <row r="868">
      <c r="C868" s="10"/>
    </row>
    <row r="869">
      <c r="C869" s="10"/>
    </row>
    <row r="870">
      <c r="C870" s="10"/>
    </row>
    <row r="871">
      <c r="C871" s="10"/>
    </row>
    <row r="872">
      <c r="C872" s="10"/>
    </row>
    <row r="873">
      <c r="C873" s="10"/>
    </row>
    <row r="874">
      <c r="C874" s="10"/>
    </row>
    <row r="875">
      <c r="C875" s="10"/>
    </row>
    <row r="876">
      <c r="C876" s="10"/>
    </row>
    <row r="877">
      <c r="C877" s="10"/>
    </row>
    <row r="878">
      <c r="C878" s="10"/>
    </row>
    <row r="879">
      <c r="C879" s="10"/>
    </row>
    <row r="880">
      <c r="C880" s="10"/>
    </row>
    <row r="881">
      <c r="C881" s="10"/>
    </row>
    <row r="882">
      <c r="C882" s="10"/>
    </row>
    <row r="883">
      <c r="C883" s="10"/>
    </row>
    <row r="884">
      <c r="C884" s="10"/>
    </row>
    <row r="885">
      <c r="C885" s="10"/>
    </row>
    <row r="886">
      <c r="C886" s="10"/>
    </row>
    <row r="887">
      <c r="C887" s="10"/>
    </row>
    <row r="888">
      <c r="C888" s="10"/>
    </row>
    <row r="889">
      <c r="C889" s="10"/>
    </row>
    <row r="890">
      <c r="C890" s="10"/>
    </row>
    <row r="891">
      <c r="C891" s="10"/>
    </row>
    <row r="892">
      <c r="C892" s="10"/>
    </row>
    <row r="893">
      <c r="C893" s="10"/>
    </row>
    <row r="894">
      <c r="C894" s="10"/>
    </row>
    <row r="895">
      <c r="C895" s="10"/>
    </row>
    <row r="896">
      <c r="C896" s="10"/>
    </row>
    <row r="897">
      <c r="C897" s="10"/>
    </row>
    <row r="898">
      <c r="C898" s="10"/>
    </row>
    <row r="899">
      <c r="C899" s="10"/>
    </row>
    <row r="900">
      <c r="C900" s="10"/>
    </row>
    <row r="901">
      <c r="C901" s="10"/>
    </row>
    <row r="902">
      <c r="C902" s="10"/>
    </row>
    <row r="903">
      <c r="C903" s="10"/>
    </row>
    <row r="904">
      <c r="C904" s="10"/>
    </row>
    <row r="905">
      <c r="C905" s="10"/>
    </row>
    <row r="906">
      <c r="C906" s="10"/>
    </row>
    <row r="907">
      <c r="C907" s="10"/>
    </row>
    <row r="908">
      <c r="C908" s="10"/>
    </row>
    <row r="909">
      <c r="C909" s="10"/>
    </row>
    <row r="910">
      <c r="C910" s="10"/>
    </row>
    <row r="911">
      <c r="C911" s="10"/>
    </row>
    <row r="912">
      <c r="C912" s="10"/>
    </row>
    <row r="913">
      <c r="C913" s="10"/>
    </row>
    <row r="914">
      <c r="C914" s="10"/>
    </row>
    <row r="915">
      <c r="C915" s="10"/>
    </row>
    <row r="916">
      <c r="C916" s="10"/>
    </row>
    <row r="917">
      <c r="C917" s="10"/>
    </row>
    <row r="918">
      <c r="C918" s="10"/>
    </row>
    <row r="919">
      <c r="C919" s="10"/>
    </row>
    <row r="920">
      <c r="C920" s="10"/>
    </row>
    <row r="921">
      <c r="C921" s="10"/>
    </row>
    <row r="922">
      <c r="C922" s="10"/>
    </row>
    <row r="923">
      <c r="C923" s="10"/>
    </row>
    <row r="924">
      <c r="C924" s="10"/>
    </row>
    <row r="925">
      <c r="C925" s="10"/>
    </row>
    <row r="926">
      <c r="C926" s="10"/>
    </row>
    <row r="927">
      <c r="C927" s="10"/>
    </row>
    <row r="928">
      <c r="C928" s="10"/>
    </row>
    <row r="929">
      <c r="C929" s="10"/>
    </row>
    <row r="930">
      <c r="C930" s="10"/>
    </row>
    <row r="931">
      <c r="C931" s="10"/>
    </row>
    <row r="932">
      <c r="C932" s="10"/>
    </row>
    <row r="933">
      <c r="C933" s="10"/>
    </row>
    <row r="934">
      <c r="C934" s="10"/>
    </row>
    <row r="935">
      <c r="C935" s="10"/>
    </row>
    <row r="936">
      <c r="C936" s="10"/>
    </row>
    <row r="937">
      <c r="C937" s="10"/>
    </row>
    <row r="938">
      <c r="C938" s="10"/>
    </row>
    <row r="939">
      <c r="C939" s="10"/>
    </row>
    <row r="940">
      <c r="C940" s="10"/>
    </row>
    <row r="941">
      <c r="C941" s="10"/>
    </row>
    <row r="942">
      <c r="C942" s="10"/>
    </row>
    <row r="943">
      <c r="C943" s="10"/>
    </row>
    <row r="944">
      <c r="C944" s="10"/>
    </row>
    <row r="945">
      <c r="C945" s="10"/>
    </row>
    <row r="946">
      <c r="C946" s="10"/>
    </row>
    <row r="947">
      <c r="C947" s="10"/>
    </row>
    <row r="948">
      <c r="C948" s="10"/>
    </row>
    <row r="949">
      <c r="C949" s="10"/>
    </row>
    <row r="950">
      <c r="C950" s="10"/>
    </row>
    <row r="951">
      <c r="C951" s="10"/>
    </row>
    <row r="952">
      <c r="C952" s="10"/>
    </row>
    <row r="953">
      <c r="C953" s="10"/>
    </row>
    <row r="954">
      <c r="C954" s="10"/>
    </row>
    <row r="955">
      <c r="C955" s="10"/>
    </row>
    <row r="956">
      <c r="C956" s="10"/>
    </row>
    <row r="957">
      <c r="C957" s="10"/>
    </row>
    <row r="958">
      <c r="C958" s="10"/>
    </row>
    <row r="959">
      <c r="C959" s="10"/>
    </row>
    <row r="960">
      <c r="C960" s="10"/>
    </row>
    <row r="961">
      <c r="C961" s="10"/>
    </row>
    <row r="962">
      <c r="C962" s="10"/>
    </row>
    <row r="963">
      <c r="C963" s="10"/>
    </row>
    <row r="964">
      <c r="C964" s="10"/>
    </row>
    <row r="965">
      <c r="C965" s="10"/>
    </row>
    <row r="966">
      <c r="C966" s="10"/>
    </row>
    <row r="967">
      <c r="C967" s="10"/>
    </row>
    <row r="968">
      <c r="C968" s="10"/>
    </row>
    <row r="969">
      <c r="C969" s="10"/>
    </row>
    <row r="970">
      <c r="C970" s="10"/>
    </row>
    <row r="971">
      <c r="C971" s="10"/>
    </row>
    <row r="972">
      <c r="C972" s="10"/>
    </row>
    <row r="973">
      <c r="C973" s="10"/>
    </row>
    <row r="974">
      <c r="C974" s="10"/>
    </row>
    <row r="975">
      <c r="C975" s="10"/>
    </row>
    <row r="976">
      <c r="C976" s="10"/>
    </row>
    <row r="977">
      <c r="C977" s="10"/>
    </row>
    <row r="978">
      <c r="C978" s="10"/>
    </row>
    <row r="979">
      <c r="C979" s="10"/>
    </row>
    <row r="980">
      <c r="C980" s="10"/>
    </row>
    <row r="981">
      <c r="C981" s="10"/>
    </row>
    <row r="982">
      <c r="C982" s="10"/>
    </row>
    <row r="983">
      <c r="C983" s="10"/>
    </row>
    <row r="984">
      <c r="C984" s="10"/>
    </row>
    <row r="985">
      <c r="C985" s="10"/>
    </row>
    <row r="986">
      <c r="C986" s="10"/>
    </row>
    <row r="987">
      <c r="C987" s="10"/>
    </row>
    <row r="988">
      <c r="C988" s="10"/>
    </row>
    <row r="989">
      <c r="C989" s="10"/>
    </row>
    <row r="990">
      <c r="C990" s="10"/>
    </row>
    <row r="991">
      <c r="C991" s="10"/>
    </row>
    <row r="992">
      <c r="C992" s="10"/>
    </row>
    <row r="993">
      <c r="C993" s="10"/>
    </row>
    <row r="994">
      <c r="C994" s="10"/>
    </row>
    <row r="995">
      <c r="C995" s="10"/>
    </row>
    <row r="996">
      <c r="C996" s="10"/>
    </row>
    <row r="997">
      <c r="C997" s="10"/>
    </row>
    <row r="998">
      <c r="C998" s="10"/>
    </row>
    <row r="999">
      <c r="C999" s="10"/>
    </row>
    <row r="1000">
      <c r="C1000" s="10"/>
    </row>
    <row r="1001">
      <c r="C1001" s="10"/>
    </row>
    <row r="1002">
      <c r="C1002" s="10"/>
    </row>
    <row r="1003">
      <c r="C1003" s="10"/>
    </row>
    <row r="1004">
      <c r="C1004" s="10"/>
    </row>
    <row r="1005">
      <c r="C1005" s="10"/>
    </row>
    <row r="1006">
      <c r="C1006" s="10"/>
    </row>
    <row r="1007">
      <c r="C1007" s="10"/>
    </row>
    <row r="1008">
      <c r="C1008" s="10"/>
    </row>
    <row r="1009">
      <c r="C1009" s="10"/>
    </row>
    <row r="1010">
      <c r="C1010" s="10"/>
    </row>
    <row r="1011">
      <c r="C1011" s="10"/>
    </row>
    <row r="1012">
      <c r="C1012" s="10"/>
    </row>
    <row r="1013">
      <c r="C1013" s="10"/>
    </row>
    <row r="1014">
      <c r="C1014" s="10"/>
    </row>
    <row r="1015">
      <c r="C1015" s="10"/>
    </row>
    <row r="1016">
      <c r="C1016" s="10"/>
    </row>
    <row r="1017">
      <c r="C1017" s="10"/>
    </row>
    <row r="1018">
      <c r="C1018" s="10"/>
    </row>
    <row r="1019">
      <c r="C1019" s="10"/>
    </row>
    <row r="1020">
      <c r="C1020" s="10"/>
    </row>
  </sheetData>
  <hyperlinks>
    <hyperlink r:id="rId1" ref="G3"/>
    <hyperlink r:id="rId2" ref="H3"/>
    <hyperlink r:id="rId3" ref="I3"/>
    <hyperlink r:id="rId4" ref="G4"/>
    <hyperlink r:id="rId5" ref="H4"/>
    <hyperlink r:id="rId6" location=":~:text=The%20Environment%20Agency%20charges%20%C2%A3,are%20not%20specialist%20nuclear%20regulators." ref="I4"/>
    <hyperlink display="Calculations" location="'NMC-Direct'!A40" ref="G9"/>
    <hyperlink display="Calculations" location="'NMC-Direct'!A40" ref="H9"/>
    <hyperlink display="Calculations" location="'NMC-Direct'!A40" ref="I9"/>
    <hyperlink r:id="rId7" ref="G10"/>
    <hyperlink r:id="rId8" ref="H10"/>
    <hyperlink r:id="rId9" ref="I10"/>
    <hyperlink r:id="rId10" ref="G11"/>
    <hyperlink r:id="rId11" ref="H11"/>
    <hyperlink r:id="rId12" ref="I11"/>
    <hyperlink r:id="rId13" ref="G12"/>
    <hyperlink r:id="rId14" ref="H12"/>
    <hyperlink r:id="rId15" ref="I12"/>
    <hyperlink r:id="rId16" ref="G13"/>
    <hyperlink r:id="rId17" ref="H13"/>
    <hyperlink r:id="rId18" ref="I13"/>
    <hyperlink display="Calculations" location="'NMC-Direct'!A54" ref="G14"/>
    <hyperlink display="Calculations" location="'NMC-Direct'!A54" ref="H14"/>
    <hyperlink display="Calculations" location="'NMC-Direct'!A54" ref="I14"/>
    <hyperlink display="Calculations" location="'NMC-Direct'!A63" ref="G15"/>
    <hyperlink display="Calculations" location="'NMC-Direct'!A63" ref="H15"/>
    <hyperlink display="Calculations" location="'NMC-Direct'!A63" ref="I15"/>
    <hyperlink display="Composition" location="'NMC-Direct'!A67" ref="D21"/>
    <hyperlink r:id="rId19" ref="J23"/>
    <hyperlink r:id="rId20" location=":~:text=For%20example%2C%20NMC%20batteries%2C%20which,and%20cobalt%20along%20with%20lithium." ref="K23"/>
    <hyperlink r:id="rId21" ref="L23"/>
    <hyperlink r:id="rId22" ref="J24"/>
    <hyperlink r:id="rId23" location=":~:text=For%20example%2C%20NMC%20batteries%2C%20which,and%20cobalt%20along%20with%20lithium." ref="K24"/>
    <hyperlink r:id="rId24" ref="L24"/>
    <hyperlink r:id="rId25" ref="J25"/>
    <hyperlink r:id="rId26" location=":~:text=For%20example%2C%20NMC%20batteries%2C%20which,and%20cobalt%20along%20with%20lithium." ref="K25"/>
    <hyperlink r:id="rId27" ref="L25"/>
    <hyperlink r:id="rId28" ref="J26"/>
    <hyperlink r:id="rId29" location=":~:text=For%20example%2C%20NMC%20batteries%2C%20which,and%20cobalt%20along%20with%20lithium." ref="K26"/>
    <hyperlink r:id="rId30" ref="L26"/>
    <hyperlink r:id="rId31" ref="M26"/>
    <hyperlink r:id="rId32" ref="G32"/>
    <hyperlink r:id="rId33" ref="H32"/>
    <hyperlink r:id="rId34" ref="I32"/>
    <hyperlink display="kWh/ton" location="'LFP-Direct'!A49" ref="B39"/>
    <hyperlink r:id="rId35" ref="A46"/>
    <hyperlink r:id="rId36" ref="C46"/>
    <hyperlink r:id="rId37" ref="D46"/>
    <hyperlink r:id="rId38" ref="E46"/>
    <hyperlink r:id="rId39" ref="A47"/>
    <hyperlink r:id="rId40" ref="C47"/>
    <hyperlink r:id="rId41" location=":~:text=USA%20natural%20gas%20prices%2C%20December,U.S.%20Dollar%20per%20kWh%20for" ref="D47"/>
    <hyperlink r:id="rId42" location=":~:text=The%20EU%20average%20price%20%E2%80%94%20a,Source%3A%20Eurostat%20(nrg_pc_203)" ref="E47"/>
    <hyperlink r:id="rId43" ref="A48"/>
    <hyperlink display="CN Value" location="'LFP-Direct'!C61" ref="C52"/>
    <hyperlink display="US Value" location="'LFP-Direct'!D61" ref="D52"/>
    <hyperlink display="EU Value" location="'LFP-Direct'!E61" ref="E52"/>
    <hyperlink r:id="rId44" ref="A57"/>
    <hyperlink r:id="rId45" ref="C57"/>
    <hyperlink r:id="rId46" ref="D57"/>
    <hyperlink r:id="rId47" ref="E57"/>
    <hyperlink r:id="rId48" ref="D58"/>
    <hyperlink display="CN Value" location="'LFP-Direct'!C70" ref="C61"/>
    <hyperlink display="US Value" location="'LFP-Direct'!D70" ref="D61"/>
    <hyperlink display="EU Value" location="'LFP-Direct'!E70" ref="E61"/>
    <hyperlink r:id="rId49" ref="C66"/>
    <hyperlink r:id="rId50" ref="D66"/>
    <hyperlink r:id="rId51" ref="E66"/>
    <hyperlink r:id="rId52" location=":~:text=For%20example%2C%20NMC%20batteries%2C%20which,and%20cobalt%20along%20with%20lithium." ref="A70"/>
    <hyperlink r:id="rId53" ref="A7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3.88"/>
    <col customWidth="1" min="2" max="2" width="19.75"/>
    <col customWidth="1" min="3" max="3" width="21.88"/>
    <col customWidth="1" min="4" max="4" width="14.0"/>
    <col customWidth="1" min="5" max="5" width="17.75"/>
    <col customWidth="1" min="6" max="6" width="17.5"/>
    <col customWidth="1" min="7" max="7" width="20.88"/>
    <col customWidth="1" min="8" max="9" width="20.13"/>
    <col customWidth="1" min="12" max="12" width="14.63"/>
    <col customWidth="1" min="13" max="13" width="15.13"/>
    <col customWidth="1" min="14" max="14" width="14.0"/>
    <col customWidth="1" min="15" max="15" width="25.5"/>
    <col customWidth="1" min="17" max="17" width="17.6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4" t="s">
        <v>138</v>
      </c>
      <c r="B2" s="4" t="s">
        <v>10</v>
      </c>
      <c r="C2" s="5">
        <v>1000.0</v>
      </c>
      <c r="D2" s="6">
        <f>VLOOKUP(D8, B155:G169, 4)</f>
        <v>800</v>
      </c>
      <c r="E2" s="6">
        <f>VLOOKUP(E8, B155:G169, 5)</f>
        <v>45000</v>
      </c>
      <c r="F2" s="6">
        <f>VLOOKUP(F8, B155:G169, 6)</f>
        <v>20000</v>
      </c>
      <c r="G2" s="8" t="s">
        <v>139</v>
      </c>
      <c r="H2" s="8" t="s">
        <v>139</v>
      </c>
      <c r="I2" s="8" t="s">
        <v>139</v>
      </c>
    </row>
    <row r="3">
      <c r="A3" s="4" t="s">
        <v>11</v>
      </c>
      <c r="B3" s="4" t="s">
        <v>10</v>
      </c>
      <c r="C3" s="5">
        <v>1000.0</v>
      </c>
      <c r="D3" s="6">
        <f>VLOOKUP(D8, B121:G135, 4)</f>
        <v>12000</v>
      </c>
      <c r="E3" s="7">
        <f>VLOOKUP(E8, B121:G135, 5)</f>
        <v>100000</v>
      </c>
      <c r="F3" s="6">
        <f>VLOOKUP(F8, B121:G135, 6)</f>
        <v>56000</v>
      </c>
      <c r="G3" s="8" t="s">
        <v>12</v>
      </c>
      <c r="H3" s="8" t="s">
        <v>12</v>
      </c>
      <c r="I3" s="8" t="s">
        <v>12</v>
      </c>
    </row>
    <row r="4">
      <c r="A4" s="4" t="s">
        <v>140</v>
      </c>
      <c r="B4" s="4" t="s">
        <v>10</v>
      </c>
      <c r="C4" s="5">
        <v>1000.0</v>
      </c>
      <c r="D4" s="6">
        <f>VLOOKUP(D8, B138:G152, 4)</f>
        <v>100</v>
      </c>
      <c r="E4" s="6">
        <f>VLOOKUP(E8, B138:G152, 5)</f>
        <v>7000</v>
      </c>
      <c r="F4" s="6">
        <f>VLOOKUP(F8, B138:G152, 6)</f>
        <v>2500</v>
      </c>
      <c r="G4" s="8" t="s">
        <v>14</v>
      </c>
      <c r="H4" s="8" t="s">
        <v>14</v>
      </c>
      <c r="I4" s="8" t="s">
        <v>14</v>
      </c>
    </row>
    <row r="5">
      <c r="A5" s="9" t="s">
        <v>15</v>
      </c>
      <c r="C5" s="10"/>
      <c r="D5" s="11">
        <f t="shared" ref="D5:F5" si="1">SUM(D2:D4)*1000</f>
        <v>12900000</v>
      </c>
      <c r="E5" s="12">
        <f t="shared" si="1"/>
        <v>152000000</v>
      </c>
      <c r="F5" s="12">
        <f t="shared" si="1"/>
        <v>78500000</v>
      </c>
    </row>
    <row r="6">
      <c r="A6" s="9" t="s">
        <v>16</v>
      </c>
      <c r="C6" s="14" t="s">
        <v>17</v>
      </c>
      <c r="D6" s="6">
        <v>5.0</v>
      </c>
    </row>
    <row r="7">
      <c r="A7" s="4"/>
      <c r="B7" s="4"/>
      <c r="C7" s="14"/>
      <c r="D7" s="4"/>
    </row>
    <row r="8">
      <c r="A8" s="4" t="s">
        <v>18</v>
      </c>
      <c r="B8" s="4" t="s">
        <v>19</v>
      </c>
      <c r="C8" s="14" t="s">
        <v>20</v>
      </c>
      <c r="D8" s="6">
        <f>Summary!I11</f>
        <v>1</v>
      </c>
      <c r="E8" s="7">
        <f>Summary!J11</f>
        <v>20000</v>
      </c>
      <c r="F8" s="6">
        <f>Summary!K11</f>
        <v>5000</v>
      </c>
      <c r="G8" s="8" t="s">
        <v>141</v>
      </c>
    </row>
    <row r="9">
      <c r="A9" s="4" t="s">
        <v>21</v>
      </c>
      <c r="B9" s="4" t="s">
        <v>22</v>
      </c>
      <c r="C9" s="14" t="s">
        <v>23</v>
      </c>
      <c r="D9" s="15">
        <f t="shared" ref="D9:F9" si="2">C43</f>
        <v>272.6482759</v>
      </c>
      <c r="E9" s="16">
        <f t="shared" si="2"/>
        <v>302.214</v>
      </c>
      <c r="F9" s="16">
        <f t="shared" si="2"/>
        <v>636.13</v>
      </c>
      <c r="G9" s="8" t="s">
        <v>24</v>
      </c>
      <c r="H9" s="17" t="s">
        <v>24</v>
      </c>
      <c r="I9" s="17" t="s">
        <v>24</v>
      </c>
      <c r="K9" s="18"/>
      <c r="L9" s="13"/>
      <c r="N9" s="18"/>
      <c r="O9" s="18"/>
    </row>
    <row r="10">
      <c r="A10" s="4" t="s">
        <v>25</v>
      </c>
      <c r="B10" s="4" t="s">
        <v>22</v>
      </c>
      <c r="C10" s="14" t="s">
        <v>23</v>
      </c>
      <c r="D10" s="6">
        <f>Summary!I13</f>
        <v>95</v>
      </c>
      <c r="E10" s="16">
        <f>C83</f>
        <v>202.8571429</v>
      </c>
      <c r="F10" s="15">
        <f>C84</f>
        <v>226.5142857</v>
      </c>
      <c r="G10" s="8" t="s">
        <v>26</v>
      </c>
      <c r="H10" s="17" t="s">
        <v>26</v>
      </c>
      <c r="I10" s="17" t="s">
        <v>26</v>
      </c>
    </row>
    <row r="11">
      <c r="A11" s="4" t="s">
        <v>27</v>
      </c>
      <c r="B11" s="4" t="s">
        <v>22</v>
      </c>
      <c r="C11" s="14" t="s">
        <v>23</v>
      </c>
      <c r="D11" s="6">
        <v>25.0</v>
      </c>
      <c r="E11" s="6">
        <v>35.0</v>
      </c>
      <c r="F11" s="6">
        <v>35.0</v>
      </c>
      <c r="G11" s="8" t="s">
        <v>28</v>
      </c>
      <c r="H11" s="8" t="s">
        <v>28</v>
      </c>
      <c r="I11" s="8" t="s">
        <v>28</v>
      </c>
    </row>
    <row r="12">
      <c r="A12" s="4" t="s">
        <v>29</v>
      </c>
      <c r="B12" s="4" t="s">
        <v>22</v>
      </c>
      <c r="C12" s="14" t="s">
        <v>23</v>
      </c>
      <c r="D12" s="6">
        <v>85.0</v>
      </c>
      <c r="E12" s="7">
        <v>35.0</v>
      </c>
      <c r="F12" s="7">
        <v>35.0</v>
      </c>
      <c r="G12" s="8" t="s">
        <v>30</v>
      </c>
      <c r="H12" s="17" t="s">
        <v>30</v>
      </c>
      <c r="I12" s="17" t="s">
        <v>30</v>
      </c>
    </row>
    <row r="13">
      <c r="A13" s="4" t="s">
        <v>31</v>
      </c>
      <c r="B13" s="4" t="s">
        <v>22</v>
      </c>
      <c r="C13" s="14" t="s">
        <v>23</v>
      </c>
      <c r="D13" s="91">
        <f>Summary!I12</f>
        <v>2700</v>
      </c>
      <c r="E13" s="92">
        <f>Summary!J12</f>
        <v>2000</v>
      </c>
      <c r="F13" s="92">
        <f>Summary!K12</f>
        <v>0</v>
      </c>
      <c r="G13" s="8" t="s">
        <v>32</v>
      </c>
      <c r="H13" s="17" t="s">
        <v>32</v>
      </c>
      <c r="I13" s="17" t="s">
        <v>32</v>
      </c>
      <c r="J13" s="18"/>
    </row>
    <row r="14">
      <c r="A14" s="4" t="s">
        <v>33</v>
      </c>
      <c r="B14" s="4" t="s">
        <v>22</v>
      </c>
      <c r="C14" s="14" t="s">
        <v>23</v>
      </c>
      <c r="D14" s="15">
        <f t="shared" ref="D14:F14" si="3">C53</f>
        <v>12.5</v>
      </c>
      <c r="E14" s="16">
        <f t="shared" si="3"/>
        <v>15.3</v>
      </c>
      <c r="F14" s="21">
        <f t="shared" si="3"/>
        <v>18</v>
      </c>
      <c r="G14" s="8" t="s">
        <v>24</v>
      </c>
      <c r="H14" s="8" t="s">
        <v>24</v>
      </c>
      <c r="I14" s="8" t="s">
        <v>24</v>
      </c>
      <c r="O14" s="18"/>
      <c r="Q14" s="18"/>
      <c r="R14" s="13"/>
    </row>
    <row r="15">
      <c r="A15" s="4" t="s">
        <v>34</v>
      </c>
      <c r="B15" s="4" t="s">
        <v>22</v>
      </c>
      <c r="C15" s="14" t="s">
        <v>23</v>
      </c>
      <c r="D15" s="15">
        <f t="shared" ref="D15:F15" si="4">C62</f>
        <v>17.77777778</v>
      </c>
      <c r="E15" s="7">
        <f t="shared" si="4"/>
        <v>13.76</v>
      </c>
      <c r="F15" s="22">
        <f t="shared" si="4"/>
        <v>14.4</v>
      </c>
      <c r="G15" s="8" t="s">
        <v>24</v>
      </c>
      <c r="H15" s="8" t="s">
        <v>24</v>
      </c>
      <c r="I15" s="8" t="s">
        <v>24</v>
      </c>
      <c r="O15" s="18"/>
      <c r="Q15" s="18"/>
    </row>
    <row r="16">
      <c r="A16" s="4" t="s">
        <v>35</v>
      </c>
      <c r="B16" s="4" t="s">
        <v>22</v>
      </c>
      <c r="C16" s="5" t="s">
        <v>36</v>
      </c>
      <c r="D16" s="6">
        <v>0.0</v>
      </c>
      <c r="E16" s="6">
        <v>0.0</v>
      </c>
      <c r="F16" s="6">
        <v>0.0</v>
      </c>
    </row>
    <row r="17">
      <c r="A17" s="4" t="s">
        <v>37</v>
      </c>
      <c r="B17" s="4" t="s">
        <v>22</v>
      </c>
      <c r="C17" s="5" t="s">
        <v>36</v>
      </c>
      <c r="D17" s="6">
        <v>0.0</v>
      </c>
      <c r="E17" s="6">
        <v>0.0</v>
      </c>
      <c r="F17" s="6">
        <v>0.0</v>
      </c>
    </row>
    <row r="18">
      <c r="A18" s="4" t="s">
        <v>38</v>
      </c>
      <c r="B18" s="4" t="s">
        <v>22</v>
      </c>
      <c r="C18" s="5" t="s">
        <v>36</v>
      </c>
      <c r="D18" s="6">
        <v>0.0</v>
      </c>
      <c r="E18" s="6">
        <v>0.0</v>
      </c>
      <c r="F18" s="6">
        <v>0.0</v>
      </c>
    </row>
    <row r="19">
      <c r="A19" s="23" t="s">
        <v>39</v>
      </c>
      <c r="B19" s="24" t="s">
        <v>22</v>
      </c>
      <c r="C19" s="25" t="s">
        <v>36</v>
      </c>
      <c r="D19" s="26">
        <v>0.0</v>
      </c>
      <c r="E19" s="26">
        <v>0.0</v>
      </c>
      <c r="F19" s="26">
        <v>0.0</v>
      </c>
    </row>
    <row r="20">
      <c r="A20" s="9" t="s">
        <v>40</v>
      </c>
      <c r="C20" s="10"/>
      <c r="D20" s="11">
        <f>SUM(D9:D14) * D8 + SUM(D16:D18) * 1000</f>
        <v>3190.148276</v>
      </c>
      <c r="E20" s="12">
        <f t="shared" ref="E20:F20" si="5">SUM(E9:E15) * E8 + SUM(E16:E18) * 1000</f>
        <v>52082622.86</v>
      </c>
      <c r="F20" s="12">
        <f t="shared" si="5"/>
        <v>4825221.429</v>
      </c>
    </row>
    <row r="21">
      <c r="B21" s="9"/>
      <c r="C21" s="10"/>
      <c r="E21" s="9"/>
    </row>
    <row r="22">
      <c r="A22" s="9" t="s">
        <v>42</v>
      </c>
      <c r="B22" s="27" t="s">
        <v>43</v>
      </c>
      <c r="C22" s="83" t="s">
        <v>44</v>
      </c>
      <c r="D22" s="9" t="s">
        <v>128</v>
      </c>
      <c r="E22" s="29" t="s">
        <v>46</v>
      </c>
      <c r="F22" s="2" t="s">
        <v>47</v>
      </c>
      <c r="G22" s="1" t="s">
        <v>48</v>
      </c>
      <c r="H22" s="1" t="s">
        <v>49</v>
      </c>
      <c r="I22" s="1" t="s">
        <v>50</v>
      </c>
    </row>
    <row r="23">
      <c r="A23" s="4" t="s">
        <v>142</v>
      </c>
      <c r="B23" s="73">
        <f>B95+B96+B97</f>
        <v>0.308</v>
      </c>
      <c r="C23" s="73">
        <v>0.98</v>
      </c>
      <c r="D23" s="97">
        <f>B23*C23*C95</f>
        <v>0.286748</v>
      </c>
      <c r="E23" s="14" t="s">
        <v>23</v>
      </c>
      <c r="F23" s="32">
        <f>B73</f>
        <v>13595.97901</v>
      </c>
      <c r="G23" s="13">
        <f t="shared" ref="G23:G24" si="6">$D$8*$D23*$F23</f>
        <v>3898.61979</v>
      </c>
      <c r="H23" s="98">
        <f>E8*D23*F23</f>
        <v>77972395.79</v>
      </c>
      <c r="I23" s="98">
        <f>F8*D23*F23</f>
        <v>19493098.95</v>
      </c>
      <c r="J23" s="20" t="s">
        <v>54</v>
      </c>
      <c r="K23" s="20" t="s">
        <v>52</v>
      </c>
      <c r="L23" s="20" t="s">
        <v>24</v>
      </c>
      <c r="O23" s="99"/>
      <c r="S23" s="99"/>
      <c r="W23" s="99"/>
    </row>
    <row r="24">
      <c r="A24" s="4" t="s">
        <v>143</v>
      </c>
      <c r="B24" s="52">
        <v>0.032</v>
      </c>
      <c r="C24" s="73">
        <v>0.7</v>
      </c>
      <c r="D24" s="97">
        <f>B24*C24*C95</f>
        <v>0.02128</v>
      </c>
      <c r="E24" s="14" t="s">
        <v>23</v>
      </c>
      <c r="F24" s="34">
        <f>71200/7.25</f>
        <v>9820.689655</v>
      </c>
      <c r="G24" s="13">
        <f t="shared" si="6"/>
        <v>208.9842759</v>
      </c>
      <c r="H24" s="98">
        <f>E8*D24*F24</f>
        <v>4179685.517</v>
      </c>
      <c r="I24" s="98">
        <f>F8*D24*F24</f>
        <v>1044921.379</v>
      </c>
      <c r="J24" s="20" t="s">
        <v>54</v>
      </c>
      <c r="K24" s="20" t="s">
        <v>52</v>
      </c>
      <c r="L24" s="38"/>
    </row>
    <row r="25">
      <c r="C25" s="10"/>
      <c r="G25" s="38"/>
      <c r="H25" s="38"/>
      <c r="I25" s="38"/>
    </row>
    <row r="26">
      <c r="A26" s="9" t="s">
        <v>58</v>
      </c>
      <c r="C26" s="10"/>
      <c r="D26" s="36">
        <f t="shared" ref="D26:F26" si="7">SUM(G23:G24)</f>
        <v>4107.604065</v>
      </c>
      <c r="E26" s="35">
        <f t="shared" si="7"/>
        <v>82152081.31</v>
      </c>
      <c r="F26" s="35">
        <f t="shared" si="7"/>
        <v>20538020.33</v>
      </c>
      <c r="G26" s="38"/>
      <c r="H26" s="38"/>
      <c r="I26" s="38"/>
    </row>
    <row r="27">
      <c r="A27" s="9" t="s">
        <v>59</v>
      </c>
      <c r="C27" s="10"/>
      <c r="D27" s="36">
        <f>D5/D6</f>
        <v>2580000</v>
      </c>
      <c r="E27" s="37">
        <f>E5/D6</f>
        <v>30400000</v>
      </c>
      <c r="F27" s="37">
        <f>F5/D6</f>
        <v>15700000</v>
      </c>
      <c r="G27" s="38"/>
      <c r="H27" s="38"/>
      <c r="I27" s="38"/>
    </row>
    <row r="28">
      <c r="A28" s="9" t="s">
        <v>60</v>
      </c>
      <c r="C28" s="10"/>
      <c r="D28" s="36">
        <f t="shared" ref="D28:F28" si="8">D26-(D20+D27)</f>
        <v>-2579082.544</v>
      </c>
      <c r="E28" s="36">
        <f t="shared" si="8"/>
        <v>-330541.5498</v>
      </c>
      <c r="F28" s="36">
        <f t="shared" si="8"/>
        <v>12798.89826</v>
      </c>
      <c r="G28" s="38"/>
      <c r="H28" s="38"/>
      <c r="I28" s="38"/>
    </row>
    <row r="29">
      <c r="G29" s="38"/>
      <c r="H29" s="38"/>
      <c r="I29" s="23"/>
    </row>
    <row r="30">
      <c r="A30" s="9" t="s">
        <v>61</v>
      </c>
      <c r="C30" s="94"/>
      <c r="D30" s="37">
        <f t="shared" ref="D30:F30" si="9">IF(D28 &lt; 0, 0, D28*G30)</f>
        <v>0</v>
      </c>
      <c r="E30" s="37">
        <f t="shared" si="9"/>
        <v>0</v>
      </c>
      <c r="F30" s="37">
        <f t="shared" si="9"/>
        <v>2751.763125</v>
      </c>
      <c r="G30" s="41">
        <v>0.25</v>
      </c>
      <c r="H30" s="41">
        <v>0.21</v>
      </c>
      <c r="I30" s="42">
        <v>0.215</v>
      </c>
    </row>
    <row r="31">
      <c r="A31" s="9" t="s">
        <v>62</v>
      </c>
      <c r="C31" s="10"/>
      <c r="D31" s="43">
        <f t="shared" ref="D31:F31" si="10">D28-D30</f>
        <v>-2579082.544</v>
      </c>
      <c r="E31" s="43">
        <f t="shared" si="10"/>
        <v>-330541.5498</v>
      </c>
      <c r="F31" s="43">
        <f t="shared" si="10"/>
        <v>10047.13513</v>
      </c>
      <c r="G31" s="44"/>
      <c r="H31" s="44"/>
    </row>
    <row r="32">
      <c r="A32" s="9"/>
      <c r="C32" s="10"/>
      <c r="D32" s="44"/>
      <c r="E32" s="44"/>
      <c r="F32" s="44"/>
    </row>
    <row r="33">
      <c r="A33" s="9" t="s">
        <v>131</v>
      </c>
      <c r="C33" s="10"/>
      <c r="D33" s="45">
        <f t="shared" ref="D33:F33" si="11">D26-D20</f>
        <v>917.4557895</v>
      </c>
      <c r="E33" s="45">
        <f t="shared" si="11"/>
        <v>30069458.45</v>
      </c>
      <c r="F33" s="45">
        <f t="shared" si="11"/>
        <v>15712798.9</v>
      </c>
    </row>
    <row r="34">
      <c r="A34" s="9"/>
      <c r="C34" s="10"/>
      <c r="D34" s="44"/>
    </row>
    <row r="35">
      <c r="A35" s="8" t="s">
        <v>144</v>
      </c>
      <c r="C35" s="10"/>
    </row>
    <row r="36">
      <c r="A36" s="9" t="s">
        <v>64</v>
      </c>
      <c r="B36" s="44"/>
      <c r="C36" s="100"/>
      <c r="K36" s="18"/>
    </row>
    <row r="37">
      <c r="A37" s="27" t="s">
        <v>0</v>
      </c>
      <c r="B37" s="27" t="s">
        <v>65</v>
      </c>
      <c r="C37" s="48" t="s">
        <v>66</v>
      </c>
      <c r="D37" s="48" t="s">
        <v>67</v>
      </c>
      <c r="E37" s="48" t="s">
        <v>68</v>
      </c>
      <c r="F37" s="47"/>
      <c r="G37" s="4"/>
      <c r="L37" s="18"/>
    </row>
    <row r="38">
      <c r="A38" s="49" t="s">
        <v>69</v>
      </c>
      <c r="B38" s="50" t="s">
        <v>70</v>
      </c>
      <c r="C38" s="59">
        <v>5500.0</v>
      </c>
      <c r="D38" s="59">
        <v>5500.0</v>
      </c>
      <c r="E38" s="59">
        <v>5500.0</v>
      </c>
      <c r="F38" s="51"/>
      <c r="G38" s="4"/>
      <c r="I38" s="62"/>
      <c r="J38" s="24"/>
      <c r="K38" s="101"/>
    </row>
    <row r="39">
      <c r="A39" s="52" t="s">
        <v>71</v>
      </c>
      <c r="B39" s="53" t="s">
        <v>72</v>
      </c>
      <c r="C39" s="49">
        <f>0.63/7.25</f>
        <v>0.08689655172</v>
      </c>
      <c r="D39" s="54">
        <v>0.1276</v>
      </c>
      <c r="E39" s="55">
        <v>0.31</v>
      </c>
      <c r="F39" s="51"/>
      <c r="G39" s="24"/>
      <c r="H39" s="24"/>
      <c r="I39" s="62"/>
      <c r="J39" s="24"/>
      <c r="K39" s="101"/>
    </row>
    <row r="40">
      <c r="A40" s="52" t="s">
        <v>73</v>
      </c>
      <c r="B40" s="53" t="s">
        <v>72</v>
      </c>
      <c r="C40" s="49">
        <f>0.3/7.25</f>
        <v>0.04137931034</v>
      </c>
      <c r="D40" s="58">
        <v>0.039</v>
      </c>
      <c r="E40" s="58">
        <v>0.073</v>
      </c>
      <c r="F40" s="51"/>
      <c r="G40" s="24"/>
      <c r="H40" s="24"/>
      <c r="I40" s="62"/>
      <c r="J40" s="24"/>
      <c r="K40" s="101"/>
    </row>
    <row r="41">
      <c r="A41" s="59" t="s">
        <v>74</v>
      </c>
      <c r="B41" s="60" t="s">
        <v>75</v>
      </c>
      <c r="C41" s="56">
        <v>0.18</v>
      </c>
      <c r="D41" s="56">
        <v>0.18</v>
      </c>
      <c r="E41" s="56">
        <v>0.18</v>
      </c>
      <c r="F41" s="51"/>
      <c r="G41" s="24"/>
      <c r="H41" s="24"/>
      <c r="I41" s="62"/>
      <c r="J41" s="24"/>
      <c r="K41" s="101"/>
    </row>
    <row r="42">
      <c r="A42" s="59" t="s">
        <v>76</v>
      </c>
      <c r="B42" s="60" t="s">
        <v>75</v>
      </c>
      <c r="C42" s="56">
        <f t="shared" ref="C42:E42" si="12">1-C41</f>
        <v>0.82</v>
      </c>
      <c r="D42" s="56">
        <f t="shared" si="12"/>
        <v>0.82</v>
      </c>
      <c r="E42" s="56">
        <f t="shared" si="12"/>
        <v>0.82</v>
      </c>
      <c r="F42" s="51"/>
      <c r="G42" s="24"/>
      <c r="H42" s="24"/>
      <c r="I42" s="62"/>
      <c r="J42" s="24"/>
      <c r="K42" s="101"/>
    </row>
    <row r="43">
      <c r="A43" s="51" t="s">
        <v>77</v>
      </c>
      <c r="B43" s="47" t="s">
        <v>23</v>
      </c>
      <c r="C43" s="51">
        <f t="shared" ref="C43:E43" si="13">(C38*C39*C41)+(C38*C40*C42)</f>
        <v>272.6482759</v>
      </c>
      <c r="D43" s="47">
        <f t="shared" si="13"/>
        <v>302.214</v>
      </c>
      <c r="E43" s="47">
        <f t="shared" si="13"/>
        <v>636.13</v>
      </c>
      <c r="F43" s="51"/>
      <c r="G43" s="24"/>
      <c r="H43" s="24"/>
      <c r="I43" s="62"/>
      <c r="J43" s="24"/>
      <c r="K43" s="101"/>
    </row>
    <row r="44">
      <c r="A44" s="19"/>
      <c r="B44" s="19"/>
      <c r="C44" s="61"/>
      <c r="D44" s="47"/>
      <c r="E44" s="47"/>
      <c r="F44" s="62"/>
      <c r="G44" s="38"/>
      <c r="H44" s="38"/>
      <c r="I44" s="51"/>
      <c r="J44" s="79"/>
      <c r="K44" s="62"/>
      <c r="L44" s="19"/>
    </row>
    <row r="45">
      <c r="A45" s="17" t="s">
        <v>145</v>
      </c>
      <c r="B45" s="38"/>
      <c r="C45" s="64" t="s">
        <v>79</v>
      </c>
      <c r="D45" s="64" t="s">
        <v>80</v>
      </c>
      <c r="E45" s="64" t="s">
        <v>81</v>
      </c>
      <c r="F45" s="96"/>
      <c r="G45" s="38"/>
      <c r="H45" s="38"/>
      <c r="I45" s="62"/>
      <c r="J45" s="38"/>
      <c r="K45" s="62"/>
      <c r="L45" s="19"/>
    </row>
    <row r="46">
      <c r="A46" s="17" t="s">
        <v>146</v>
      </c>
      <c r="B46" s="38"/>
      <c r="C46" s="17" t="s">
        <v>83</v>
      </c>
      <c r="D46" s="17" t="s">
        <v>84</v>
      </c>
      <c r="E46" s="17" t="s">
        <v>85</v>
      </c>
      <c r="F46" s="51"/>
    </row>
    <row r="47">
      <c r="A47" s="102" t="s">
        <v>147</v>
      </c>
      <c r="B47" s="38"/>
      <c r="C47" s="103"/>
      <c r="D47" s="62"/>
      <c r="E47" s="38"/>
      <c r="F47" s="103"/>
      <c r="G47" s="103"/>
      <c r="H47" s="103"/>
      <c r="I47" s="96"/>
      <c r="J47" s="38"/>
      <c r="K47" s="103"/>
      <c r="L47" s="96"/>
      <c r="M47" s="51"/>
      <c r="N47" s="38"/>
    </row>
    <row r="48">
      <c r="A48" s="93"/>
      <c r="C48" s="10"/>
      <c r="I48" s="62"/>
      <c r="J48" s="38"/>
      <c r="K48" s="61"/>
      <c r="L48" s="51"/>
      <c r="M48" s="39"/>
      <c r="N48" s="38"/>
    </row>
    <row r="49">
      <c r="A49" s="27" t="s">
        <v>33</v>
      </c>
      <c r="B49" s="46"/>
      <c r="C49" s="68"/>
      <c r="D49" s="62"/>
      <c r="I49" s="49"/>
      <c r="J49" s="38"/>
      <c r="K49" s="38"/>
      <c r="L49" s="62"/>
      <c r="M49" s="4"/>
    </row>
    <row r="50">
      <c r="A50" s="68" t="s">
        <v>0</v>
      </c>
      <c r="B50" s="69" t="s">
        <v>65</v>
      </c>
      <c r="C50" s="70" t="s">
        <v>148</v>
      </c>
      <c r="D50" s="70" t="s">
        <v>67</v>
      </c>
      <c r="E50" s="70" t="s">
        <v>68</v>
      </c>
      <c r="I50" s="51"/>
      <c r="J50" s="38"/>
      <c r="K50" s="38"/>
      <c r="L50" s="62"/>
      <c r="M50" s="4"/>
      <c r="N50" s="38"/>
      <c r="O50" s="62"/>
      <c r="P50" s="38"/>
    </row>
    <row r="51">
      <c r="A51" s="71" t="s">
        <v>87</v>
      </c>
      <c r="B51" s="72" t="s">
        <v>88</v>
      </c>
      <c r="C51" s="73">
        <f>0.4/7.2</f>
        <v>0.05555555556</v>
      </c>
      <c r="D51" s="74">
        <v>0.068</v>
      </c>
      <c r="E51" s="4">
        <v>0.08</v>
      </c>
      <c r="I51" s="19"/>
      <c r="J51" s="19"/>
      <c r="K51" s="38"/>
      <c r="L51" s="62"/>
      <c r="M51" s="4"/>
    </row>
    <row r="52">
      <c r="A52" s="53" t="s">
        <v>89</v>
      </c>
      <c r="B52" s="24" t="s">
        <v>90</v>
      </c>
      <c r="C52" s="59">
        <v>225.0</v>
      </c>
      <c r="D52" s="4">
        <v>225.0</v>
      </c>
      <c r="E52" s="59">
        <v>225.0</v>
      </c>
      <c r="I52" s="19"/>
      <c r="J52" s="19"/>
      <c r="K52" s="38"/>
      <c r="L52" s="62"/>
      <c r="M52" s="4"/>
    </row>
    <row r="53">
      <c r="A53" s="47" t="s">
        <v>91</v>
      </c>
      <c r="B53" s="60" t="s">
        <v>23</v>
      </c>
      <c r="C53" s="51">
        <f t="shared" ref="C53:E53" si="14">C51*C52</f>
        <v>12.5</v>
      </c>
      <c r="D53" s="13">
        <f t="shared" si="14"/>
        <v>15.3</v>
      </c>
      <c r="E53" s="75">
        <f t="shared" si="14"/>
        <v>18</v>
      </c>
      <c r="F53" s="62"/>
      <c r="G53" s="62"/>
      <c r="H53" s="62"/>
      <c r="I53" s="19"/>
      <c r="K53" s="38"/>
      <c r="L53" s="38"/>
      <c r="M53" s="4"/>
    </row>
    <row r="54">
      <c r="A54" s="47"/>
      <c r="B54" s="76"/>
      <c r="C54" s="51"/>
      <c r="F54" s="62"/>
      <c r="G54" s="62"/>
      <c r="H54" s="62"/>
      <c r="I54" s="19"/>
      <c r="K54" s="38"/>
      <c r="L54" s="38"/>
      <c r="M54" s="4"/>
    </row>
    <row r="55">
      <c r="A55" s="64" t="s">
        <v>92</v>
      </c>
      <c r="B55" s="77" t="s">
        <v>93</v>
      </c>
      <c r="C55" s="78" t="s">
        <v>94</v>
      </c>
      <c r="D55" s="8" t="s">
        <v>94</v>
      </c>
      <c r="E55" s="8" t="s">
        <v>94</v>
      </c>
      <c r="F55" s="51"/>
      <c r="G55" s="51"/>
      <c r="H55" s="51"/>
      <c r="I55" s="38"/>
      <c r="M55" s="4"/>
    </row>
    <row r="56">
      <c r="A56" s="77"/>
      <c r="B56" s="47"/>
      <c r="C56" s="51"/>
      <c r="D56" s="8" t="s">
        <v>95</v>
      </c>
      <c r="M56" s="38"/>
      <c r="N56" s="62"/>
      <c r="O56" s="19"/>
    </row>
    <row r="57">
      <c r="A57" s="46"/>
      <c r="B57" s="38"/>
      <c r="C57" s="79"/>
      <c r="M57" s="38"/>
      <c r="N57" s="51"/>
      <c r="O57" s="38"/>
    </row>
    <row r="58">
      <c r="A58" s="46" t="s">
        <v>96</v>
      </c>
      <c r="B58" s="38"/>
      <c r="C58" s="79"/>
      <c r="F58" s="103"/>
      <c r="G58" s="103"/>
      <c r="H58" s="103"/>
      <c r="I58" s="62"/>
      <c r="J58" s="38"/>
      <c r="K58" s="103"/>
      <c r="L58" s="62"/>
    </row>
    <row r="59">
      <c r="A59" s="46" t="s">
        <v>0</v>
      </c>
      <c r="B59" s="46" t="s">
        <v>2</v>
      </c>
      <c r="C59" s="70" t="s">
        <v>66</v>
      </c>
      <c r="D59" s="70" t="s">
        <v>67</v>
      </c>
      <c r="E59" s="70" t="s">
        <v>68</v>
      </c>
    </row>
    <row r="60">
      <c r="A60" s="80" t="s">
        <v>97</v>
      </c>
      <c r="B60" s="72" t="s">
        <v>88</v>
      </c>
      <c r="C60" s="81">
        <f>0.8/7.2</f>
        <v>0.1111111111</v>
      </c>
      <c r="D60" s="4">
        <v>0.086</v>
      </c>
      <c r="E60" s="4">
        <v>0.09</v>
      </c>
    </row>
    <row r="61">
      <c r="A61" s="23" t="s">
        <v>99</v>
      </c>
      <c r="B61" s="24" t="s">
        <v>90</v>
      </c>
      <c r="C61" s="62">
        <v>160.0</v>
      </c>
      <c r="D61" s="4">
        <v>160.0</v>
      </c>
      <c r="E61" s="4">
        <v>160.0</v>
      </c>
      <c r="M61" s="79"/>
    </row>
    <row r="62">
      <c r="A62" s="38" t="s">
        <v>91</v>
      </c>
      <c r="B62" s="47"/>
      <c r="C62" s="51">
        <f t="shared" ref="C62:E62" si="15">C60*C61</f>
        <v>17.77777778</v>
      </c>
      <c r="D62" s="75">
        <f t="shared" si="15"/>
        <v>13.76</v>
      </c>
      <c r="E62" s="82">
        <f t="shared" si="15"/>
        <v>14.4</v>
      </c>
    </row>
    <row r="63">
      <c r="A63" s="38"/>
      <c r="B63" s="38"/>
      <c r="C63" s="38"/>
    </row>
    <row r="64">
      <c r="A64" s="19"/>
      <c r="B64" s="38"/>
      <c r="C64" s="19" t="s">
        <v>94</v>
      </c>
      <c r="D64" s="8" t="s">
        <v>94</v>
      </c>
      <c r="E64" s="8" t="s">
        <v>94</v>
      </c>
    </row>
    <row r="65">
      <c r="A65" s="19"/>
      <c r="B65" s="38"/>
      <c r="C65" s="38"/>
      <c r="H65" s="46"/>
      <c r="I65" s="38"/>
      <c r="J65" s="38"/>
    </row>
    <row r="66">
      <c r="C66" s="10"/>
      <c r="H66" s="46"/>
      <c r="I66" s="46"/>
      <c r="J66" s="62"/>
    </row>
    <row r="67">
      <c r="A67" s="27" t="s">
        <v>149</v>
      </c>
      <c r="B67" s="38"/>
      <c r="C67" s="38"/>
      <c r="D67" s="19" t="s">
        <v>150</v>
      </c>
      <c r="E67" s="38"/>
      <c r="F67" s="38"/>
      <c r="H67" s="80"/>
      <c r="I67" s="19"/>
      <c r="J67" s="81"/>
    </row>
    <row r="68">
      <c r="A68" s="46" t="s">
        <v>151</v>
      </c>
      <c r="B68" s="46" t="s">
        <v>47</v>
      </c>
      <c r="C68" s="46" t="s">
        <v>2</v>
      </c>
      <c r="D68" s="27" t="s">
        <v>127</v>
      </c>
      <c r="E68" s="46" t="s">
        <v>152</v>
      </c>
      <c r="F68" s="46" t="s">
        <v>153</v>
      </c>
      <c r="H68" s="83" t="s">
        <v>154</v>
      </c>
      <c r="I68" s="46" t="s">
        <v>155</v>
      </c>
      <c r="J68" s="62"/>
    </row>
    <row r="69">
      <c r="A69" s="38" t="s">
        <v>156</v>
      </c>
      <c r="B69" s="62">
        <v>15060.0</v>
      </c>
      <c r="C69" s="38" t="s">
        <v>23</v>
      </c>
      <c r="D69" s="103">
        <v>0.38</v>
      </c>
      <c r="E69" s="62">
        <v>0.8</v>
      </c>
      <c r="F69" s="51">
        <f t="shared" ref="F69:F70" si="16">B69*D69*E69</f>
        <v>4578.24</v>
      </c>
      <c r="H69" s="24">
        <v>120.0</v>
      </c>
      <c r="I69" s="60">
        <v>800.0</v>
      </c>
      <c r="J69" s="51"/>
    </row>
    <row r="70">
      <c r="A70" s="38" t="s">
        <v>157</v>
      </c>
      <c r="B70" s="62">
        <v>33330.0</v>
      </c>
      <c r="C70" s="38" t="s">
        <v>23</v>
      </c>
      <c r="D70" s="103">
        <v>0.36</v>
      </c>
      <c r="E70" s="104">
        <v>0.75</v>
      </c>
      <c r="F70" s="51">
        <f t="shared" si="16"/>
        <v>8999.1</v>
      </c>
      <c r="H70" s="38"/>
      <c r="I70" s="38"/>
      <c r="J70" s="38"/>
    </row>
    <row r="71">
      <c r="A71" s="24" t="s">
        <v>158</v>
      </c>
      <c r="B71" s="51">
        <f>4.435*2204.62</f>
        <v>9777.4897</v>
      </c>
      <c r="C71" s="38" t="s">
        <v>23</v>
      </c>
      <c r="D71" s="105">
        <v>0.1</v>
      </c>
      <c r="E71" s="88">
        <v>0.96</v>
      </c>
      <c r="F71" s="51">
        <f>B71*E71*D71</f>
        <v>938.6390112</v>
      </c>
      <c r="H71" s="38"/>
      <c r="I71" s="38"/>
      <c r="J71" s="38"/>
    </row>
    <row r="72">
      <c r="A72" s="38" t="s">
        <v>159</v>
      </c>
      <c r="B72" s="62">
        <v>2860.0</v>
      </c>
      <c r="C72" s="38" t="s">
        <v>23</v>
      </c>
      <c r="D72" s="106">
        <v>0.1</v>
      </c>
      <c r="E72" s="62">
        <v>0.0</v>
      </c>
      <c r="F72" s="62">
        <f>B72*D72*E72</f>
        <v>0</v>
      </c>
      <c r="H72" s="19"/>
      <c r="I72" s="38"/>
      <c r="J72" s="38"/>
    </row>
    <row r="73">
      <c r="A73" s="27" t="s">
        <v>160</v>
      </c>
      <c r="B73" s="51">
        <f>SUM(F69:F72) - SUM(H69:I69)</f>
        <v>13595.97901</v>
      </c>
      <c r="C73" s="79" t="s">
        <v>91</v>
      </c>
      <c r="D73" s="79">
        <f>SUM(D69:D72)</f>
        <v>0.94</v>
      </c>
      <c r="E73" s="38"/>
      <c r="F73" s="47"/>
    </row>
    <row r="74">
      <c r="C74" s="10"/>
    </row>
    <row r="75">
      <c r="A75" s="9" t="s">
        <v>112</v>
      </c>
      <c r="C75" s="10"/>
    </row>
    <row r="76">
      <c r="A76" s="9" t="s">
        <v>0</v>
      </c>
      <c r="B76" s="9" t="s">
        <v>65</v>
      </c>
      <c r="C76" s="29" t="s">
        <v>113</v>
      </c>
    </row>
    <row r="77">
      <c r="A77" s="4" t="s">
        <v>114</v>
      </c>
      <c r="B77" s="4" t="s">
        <v>115</v>
      </c>
      <c r="C77" s="14">
        <v>20.0</v>
      </c>
    </row>
    <row r="78">
      <c r="A78" s="4" t="s">
        <v>116</v>
      </c>
      <c r="B78" s="4" t="s">
        <v>117</v>
      </c>
      <c r="C78" s="14">
        <v>7000.0</v>
      </c>
    </row>
    <row r="79">
      <c r="A79" s="4" t="s">
        <v>118</v>
      </c>
      <c r="B79" s="4" t="s">
        <v>119</v>
      </c>
      <c r="C79" s="10">
        <f>2000*C77</f>
        <v>40000</v>
      </c>
    </row>
    <row r="80">
      <c r="B80" s="4" t="s">
        <v>120</v>
      </c>
      <c r="C80" s="89">
        <f>C79/C78</f>
        <v>5.714285714</v>
      </c>
    </row>
    <row r="81">
      <c r="A81" s="4" t="s">
        <v>121</v>
      </c>
      <c r="B81" s="4" t="s">
        <v>122</v>
      </c>
      <c r="C81" s="14">
        <v>35.5</v>
      </c>
    </row>
    <row r="82">
      <c r="A82" s="4" t="s">
        <v>123</v>
      </c>
      <c r="B82" s="4" t="s">
        <v>122</v>
      </c>
      <c r="C82" s="14">
        <v>39.64</v>
      </c>
    </row>
    <row r="83">
      <c r="A83" s="9" t="s">
        <v>124</v>
      </c>
      <c r="B83" s="4" t="s">
        <v>23</v>
      </c>
      <c r="C83" s="90">
        <f>C80*C81</f>
        <v>202.8571429</v>
      </c>
    </row>
    <row r="84">
      <c r="A84" s="9" t="s">
        <v>125</v>
      </c>
      <c r="B84" s="4" t="s">
        <v>23</v>
      </c>
      <c r="C84" s="90">
        <f>C82*C80</f>
        <v>226.5142857</v>
      </c>
    </row>
    <row r="85">
      <c r="C85" s="10"/>
    </row>
    <row r="86">
      <c r="C86" s="10"/>
    </row>
    <row r="87">
      <c r="C87" s="10"/>
    </row>
    <row r="88">
      <c r="C88" s="10"/>
    </row>
    <row r="89">
      <c r="A89" s="46" t="s">
        <v>161</v>
      </c>
      <c r="B89" s="38"/>
      <c r="C89" s="10"/>
    </row>
    <row r="90">
      <c r="A90" s="17" t="s">
        <v>162</v>
      </c>
      <c r="B90" s="38" t="s">
        <v>163</v>
      </c>
      <c r="C90" s="10"/>
    </row>
    <row r="91">
      <c r="A91" s="17" t="s">
        <v>164</v>
      </c>
      <c r="B91" s="24" t="s">
        <v>165</v>
      </c>
      <c r="C91" s="10"/>
    </row>
    <row r="92">
      <c r="C92" s="10"/>
    </row>
    <row r="93">
      <c r="A93" s="83" t="s">
        <v>103</v>
      </c>
      <c r="B93" s="38"/>
      <c r="C93" s="38"/>
      <c r="D93" s="38"/>
    </row>
    <row r="94">
      <c r="A94" s="83" t="s">
        <v>0</v>
      </c>
      <c r="B94" s="83" t="s">
        <v>166</v>
      </c>
      <c r="C94" s="83" t="s">
        <v>104</v>
      </c>
      <c r="D94" s="46"/>
    </row>
    <row r="95">
      <c r="A95" s="24" t="s">
        <v>156</v>
      </c>
      <c r="B95" s="88">
        <v>0.157</v>
      </c>
      <c r="C95" s="95">
        <f>Summary!C14</f>
        <v>0.95</v>
      </c>
    </row>
    <row r="96">
      <c r="A96" s="24" t="s">
        <v>158</v>
      </c>
      <c r="B96" s="88">
        <v>0.108</v>
      </c>
      <c r="C96" s="88"/>
    </row>
    <row r="97">
      <c r="A97" s="24" t="s">
        <v>157</v>
      </c>
      <c r="B97" s="88">
        <v>0.043</v>
      </c>
      <c r="C97" s="88"/>
    </row>
    <row r="98">
      <c r="A98" s="38"/>
      <c r="B98" s="88"/>
      <c r="C98" s="88"/>
    </row>
    <row r="99">
      <c r="A99" s="27"/>
      <c r="B99" s="19"/>
      <c r="C99" s="38"/>
    </row>
    <row r="100">
      <c r="A100" s="27"/>
      <c r="B100" s="19"/>
      <c r="C100" s="38"/>
    </row>
    <row r="101">
      <c r="A101" s="27"/>
      <c r="B101" s="19"/>
      <c r="C101" s="38"/>
    </row>
    <row r="102">
      <c r="A102" s="27"/>
      <c r="B102" s="19"/>
      <c r="C102" s="38"/>
    </row>
    <row r="103">
      <c r="A103" s="9"/>
      <c r="B103" s="9"/>
      <c r="C103" s="29"/>
    </row>
    <row r="111">
      <c r="C111" s="10"/>
    </row>
    <row r="112">
      <c r="C112" s="10"/>
    </row>
    <row r="113">
      <c r="C113" s="10"/>
    </row>
    <row r="114">
      <c r="C114" s="10"/>
    </row>
    <row r="115">
      <c r="C115" s="10"/>
    </row>
    <row r="116">
      <c r="A116" s="62"/>
      <c r="B116" s="62"/>
      <c r="C116" s="62"/>
      <c r="D116" s="62"/>
      <c r="E116" s="62"/>
      <c r="F116" s="62"/>
      <c r="G116" s="62"/>
    </row>
    <row r="117">
      <c r="C117" s="10"/>
    </row>
    <row r="118">
      <c r="C118" s="10"/>
    </row>
    <row r="119">
      <c r="C119" s="10"/>
    </row>
    <row r="120">
      <c r="A120" s="107" t="s">
        <v>10</v>
      </c>
      <c r="B120" s="86" t="s">
        <v>105</v>
      </c>
      <c r="C120" s="86" t="s">
        <v>106</v>
      </c>
      <c r="D120" s="107" t="s">
        <v>65</v>
      </c>
      <c r="E120" s="107" t="s">
        <v>107</v>
      </c>
      <c r="F120" s="107" t="s">
        <v>108</v>
      </c>
      <c r="G120" s="107" t="s">
        <v>109</v>
      </c>
    </row>
    <row r="121">
      <c r="A121" s="38" t="s">
        <v>11</v>
      </c>
      <c r="B121" s="88">
        <v>0.0</v>
      </c>
      <c r="C121" s="88">
        <v>1000.0</v>
      </c>
      <c r="D121" s="108">
        <v>1000.0</v>
      </c>
      <c r="E121" s="24">
        <v>12000.0</v>
      </c>
      <c r="F121" s="24">
        <v>16000.0</v>
      </c>
      <c r="G121" s="24">
        <v>14000.0</v>
      </c>
    </row>
    <row r="122">
      <c r="A122" s="38"/>
      <c r="B122" s="88">
        <v>1001.0</v>
      </c>
      <c r="C122" s="88">
        <v>10000.0</v>
      </c>
      <c r="D122" s="108">
        <v>1000.0</v>
      </c>
      <c r="E122" s="88">
        <v>48000.0</v>
      </c>
      <c r="F122" s="88">
        <v>64000.0</v>
      </c>
      <c r="G122" s="88">
        <v>56000.0</v>
      </c>
    </row>
    <row r="123">
      <c r="A123" s="38"/>
      <c r="B123" s="88">
        <v>10001.0</v>
      </c>
      <c r="C123" s="88">
        <v>20000.0</v>
      </c>
      <c r="D123" s="108">
        <v>1000.0</v>
      </c>
      <c r="E123" s="88">
        <v>75000.0</v>
      </c>
      <c r="F123" s="88">
        <v>100000.0</v>
      </c>
      <c r="G123" s="88">
        <v>110000.0</v>
      </c>
      <c r="H123" s="62"/>
      <c r="I123" s="62"/>
      <c r="J123" s="62"/>
    </row>
    <row r="124">
      <c r="A124" s="38"/>
      <c r="B124" s="88">
        <v>20001.0</v>
      </c>
      <c r="C124" s="88">
        <v>30000.0</v>
      </c>
      <c r="D124" s="5">
        <v>1000.0</v>
      </c>
      <c r="E124" s="96">
        <v>110000.0</v>
      </c>
      <c r="F124" s="96">
        <v>150000.0</v>
      </c>
      <c r="G124" s="96">
        <v>130000.0</v>
      </c>
    </row>
    <row r="125">
      <c r="B125" s="88">
        <v>30001.0</v>
      </c>
      <c r="C125" s="24">
        <v>50000.0</v>
      </c>
      <c r="D125" s="5">
        <v>1000.0</v>
      </c>
      <c r="E125" s="4">
        <v>156000.0</v>
      </c>
      <c r="F125" s="4">
        <v>212000.0</v>
      </c>
      <c r="G125" s="4">
        <v>184000.0</v>
      </c>
    </row>
    <row r="126">
      <c r="B126" s="24">
        <v>50001.0</v>
      </c>
      <c r="C126" s="88">
        <v>100000.0</v>
      </c>
      <c r="D126" s="5">
        <v>1000.0</v>
      </c>
      <c r="E126" s="62">
        <v>290000.0</v>
      </c>
      <c r="F126" s="62">
        <v>390000.0</v>
      </c>
      <c r="G126" s="62">
        <v>340000.0</v>
      </c>
    </row>
    <row r="127">
      <c r="B127" s="24">
        <v>100001.0</v>
      </c>
      <c r="C127" s="88">
        <v>200000.0</v>
      </c>
      <c r="D127" s="5">
        <v>1000.0</v>
      </c>
      <c r="E127" s="4">
        <v>440000.0</v>
      </c>
      <c r="F127" s="4">
        <v>593000.0</v>
      </c>
      <c r="G127" s="4">
        <v>516000.0</v>
      </c>
    </row>
    <row r="128">
      <c r="B128" s="24">
        <v>200001.0</v>
      </c>
      <c r="C128" s="88">
        <v>300000.0</v>
      </c>
      <c r="D128" s="5">
        <v>1000.0</v>
      </c>
      <c r="E128" s="4">
        <v>560000.0</v>
      </c>
      <c r="F128" s="4">
        <v>756000.0</v>
      </c>
      <c r="G128" s="4">
        <v>658000.0</v>
      </c>
    </row>
    <row r="129">
      <c r="B129" s="24">
        <v>300001.0</v>
      </c>
      <c r="C129" s="88">
        <v>400000.0</v>
      </c>
      <c r="D129" s="5">
        <v>1000.0</v>
      </c>
      <c r="E129" s="4">
        <v>660000.0</v>
      </c>
      <c r="F129" s="4">
        <v>899000.0</v>
      </c>
      <c r="G129" s="4">
        <v>782000.0</v>
      </c>
    </row>
    <row r="130">
      <c r="B130" s="24">
        <v>400001.0</v>
      </c>
      <c r="C130" s="88">
        <v>500000.0</v>
      </c>
      <c r="D130" s="5">
        <v>1000.0</v>
      </c>
      <c r="E130" s="4">
        <v>760000.0</v>
      </c>
      <c r="F130" s="4">
        <v>1028000.0</v>
      </c>
      <c r="G130" s="4">
        <v>894000.0</v>
      </c>
    </row>
    <row r="131">
      <c r="B131" s="24">
        <v>500001.0</v>
      </c>
      <c r="C131" s="88">
        <v>600000.0</v>
      </c>
      <c r="D131" s="5">
        <v>1000.0</v>
      </c>
      <c r="E131" s="4">
        <v>847000.0</v>
      </c>
      <c r="F131" s="4">
        <v>1147000.0</v>
      </c>
      <c r="G131" s="4">
        <v>997000.0</v>
      </c>
    </row>
    <row r="132">
      <c r="B132" s="24">
        <v>600001.0</v>
      </c>
      <c r="C132" s="88">
        <v>700000.0</v>
      </c>
      <c r="D132" s="5">
        <v>1000.0</v>
      </c>
      <c r="E132" s="4">
        <v>930000.0</v>
      </c>
      <c r="F132" s="4">
        <v>1258000.0</v>
      </c>
      <c r="G132" s="4">
        <v>1094000.0</v>
      </c>
    </row>
    <row r="133">
      <c r="B133" s="24">
        <v>700001.0</v>
      </c>
      <c r="C133" s="88">
        <v>800000.0</v>
      </c>
      <c r="D133" s="5">
        <v>1000.0</v>
      </c>
      <c r="E133" s="4">
        <v>1007000.0</v>
      </c>
      <c r="F133" s="4">
        <v>1363000.0</v>
      </c>
      <c r="G133" s="4">
        <v>1185000.0</v>
      </c>
    </row>
    <row r="134">
      <c r="B134" s="24">
        <v>800001.0</v>
      </c>
      <c r="C134" s="88">
        <v>900000.0</v>
      </c>
      <c r="D134" s="5">
        <v>1000.0</v>
      </c>
      <c r="E134" s="4">
        <v>1081000.0</v>
      </c>
      <c r="F134" s="4">
        <v>1460000.0</v>
      </c>
      <c r="G134" s="4">
        <v>1272000.0</v>
      </c>
    </row>
    <row r="135">
      <c r="B135" s="24">
        <v>900001.0</v>
      </c>
      <c r="C135" s="88" t="s">
        <v>110</v>
      </c>
      <c r="D135" s="5">
        <v>1000.0</v>
      </c>
      <c r="E135" s="4">
        <v>1150000.0</v>
      </c>
      <c r="F135" s="4">
        <v>1558000.0</v>
      </c>
      <c r="G135" s="4">
        <v>1355000.0</v>
      </c>
    </row>
    <row r="136">
      <c r="C136" s="10"/>
    </row>
    <row r="137">
      <c r="A137" s="86" t="s">
        <v>10</v>
      </c>
      <c r="B137" s="86" t="s">
        <v>105</v>
      </c>
      <c r="C137" s="86" t="s">
        <v>106</v>
      </c>
      <c r="D137" s="86" t="s">
        <v>65</v>
      </c>
      <c r="E137" s="86" t="s">
        <v>107</v>
      </c>
      <c r="F137" s="86" t="s">
        <v>108</v>
      </c>
      <c r="G137" s="86" t="s">
        <v>109</v>
      </c>
    </row>
    <row r="138">
      <c r="A138" s="4" t="s">
        <v>111</v>
      </c>
      <c r="B138" s="88">
        <v>0.0</v>
      </c>
      <c r="C138" s="88">
        <v>1000.0</v>
      </c>
      <c r="D138" s="5">
        <v>1000.0</v>
      </c>
      <c r="E138" s="24">
        <v>100.0</v>
      </c>
      <c r="F138" s="24">
        <v>150.0</v>
      </c>
      <c r="G138" s="24">
        <v>200.0</v>
      </c>
    </row>
    <row r="139">
      <c r="A139" s="24"/>
      <c r="B139" s="88">
        <v>1001.0</v>
      </c>
      <c r="C139" s="88">
        <v>10000.0</v>
      </c>
      <c r="D139" s="5">
        <v>1000.0</v>
      </c>
      <c r="E139" s="24">
        <v>1000.0</v>
      </c>
      <c r="F139" s="24">
        <v>1500.0</v>
      </c>
      <c r="G139" s="24">
        <v>2500.0</v>
      </c>
    </row>
    <row r="140">
      <c r="A140" s="24"/>
      <c r="B140" s="88">
        <v>10001.0</v>
      </c>
      <c r="C140" s="88">
        <v>20000.0</v>
      </c>
      <c r="D140" s="5">
        <v>1000.0</v>
      </c>
      <c r="E140" s="18">
        <v>4000.0</v>
      </c>
      <c r="F140" s="18">
        <v>7000.0</v>
      </c>
      <c r="G140" s="18">
        <v>8000.0</v>
      </c>
      <c r="H140" s="62"/>
      <c r="I140" s="62"/>
      <c r="J140" s="62"/>
    </row>
    <row r="141">
      <c r="A141" s="38"/>
      <c r="B141" s="88">
        <v>20001.0</v>
      </c>
      <c r="C141" s="88">
        <v>30000.0</v>
      </c>
      <c r="D141" s="5">
        <v>1000.0</v>
      </c>
      <c r="E141" s="4">
        <v>7000.0</v>
      </c>
      <c r="F141" s="4">
        <v>12000.0</v>
      </c>
      <c r="G141" s="4">
        <v>14000.0</v>
      </c>
    </row>
    <row r="142">
      <c r="B142" s="88">
        <v>30001.0</v>
      </c>
      <c r="C142" s="24">
        <v>50000.0</v>
      </c>
      <c r="D142" s="5">
        <v>1000.0</v>
      </c>
      <c r="E142" s="4">
        <v>10000.0</v>
      </c>
      <c r="F142" s="4">
        <v>16000.0</v>
      </c>
      <c r="G142" s="4">
        <v>17000.0</v>
      </c>
    </row>
    <row r="143">
      <c r="B143" s="24">
        <v>50001.0</v>
      </c>
      <c r="C143" s="88">
        <v>100000.0</v>
      </c>
      <c r="D143" s="5">
        <v>1000.0</v>
      </c>
      <c r="E143" s="88">
        <v>16000.0</v>
      </c>
      <c r="F143" s="62">
        <v>20000.0</v>
      </c>
      <c r="G143" s="88">
        <v>22000.0</v>
      </c>
    </row>
    <row r="144">
      <c r="B144" s="24">
        <v>100001.0</v>
      </c>
      <c r="C144" s="88">
        <v>200000.0</v>
      </c>
      <c r="D144" s="5">
        <v>1000.0</v>
      </c>
      <c r="E144" s="4">
        <v>35000.0</v>
      </c>
      <c r="F144" s="4">
        <v>50000.0</v>
      </c>
      <c r="G144" s="4">
        <v>65000.0</v>
      </c>
    </row>
    <row r="145">
      <c r="B145" s="24">
        <v>200001.0</v>
      </c>
      <c r="C145" s="88">
        <v>300000.0</v>
      </c>
      <c r="D145" s="5">
        <v>1000.0</v>
      </c>
      <c r="E145" s="4">
        <v>50000.0</v>
      </c>
      <c r="F145" s="4">
        <v>70000.0</v>
      </c>
      <c r="G145" s="4">
        <v>95000.0</v>
      </c>
    </row>
    <row r="146">
      <c r="B146" s="24">
        <v>300001.0</v>
      </c>
      <c r="C146" s="88">
        <v>400000.0</v>
      </c>
      <c r="D146" s="5">
        <v>1000.0</v>
      </c>
      <c r="E146" s="4">
        <v>65000.0</v>
      </c>
      <c r="F146" s="4">
        <v>90000.0</v>
      </c>
      <c r="G146" s="4">
        <v>120000.0</v>
      </c>
    </row>
    <row r="147">
      <c r="B147" s="24">
        <v>400001.0</v>
      </c>
      <c r="C147" s="88">
        <v>500000.0</v>
      </c>
      <c r="D147" s="5">
        <v>1000.0</v>
      </c>
      <c r="E147" s="4">
        <v>80000.0</v>
      </c>
      <c r="F147" s="4">
        <v>110000.0</v>
      </c>
      <c r="G147" s="4">
        <v>150000.0</v>
      </c>
    </row>
    <row r="148">
      <c r="B148" s="24">
        <v>500001.0</v>
      </c>
      <c r="C148" s="88">
        <v>600000.0</v>
      </c>
      <c r="D148" s="5">
        <v>1000.0</v>
      </c>
      <c r="E148" s="4">
        <v>95000.0</v>
      </c>
      <c r="F148" s="4">
        <v>130000.0</v>
      </c>
      <c r="G148" s="4">
        <v>175000.0</v>
      </c>
    </row>
    <row r="149">
      <c r="B149" s="24">
        <v>600001.0</v>
      </c>
      <c r="C149" s="88">
        <v>700000.0</v>
      </c>
      <c r="D149" s="5">
        <v>1000.0</v>
      </c>
      <c r="E149" s="4">
        <v>110000.0</v>
      </c>
      <c r="F149" s="4">
        <v>150000.0</v>
      </c>
      <c r="G149" s="4">
        <v>200000.0</v>
      </c>
    </row>
    <row r="150">
      <c r="B150" s="24">
        <v>700001.0</v>
      </c>
      <c r="C150" s="88">
        <v>800000.0</v>
      </c>
      <c r="D150" s="5">
        <v>1000.0</v>
      </c>
      <c r="E150" s="4">
        <v>125000.0</v>
      </c>
      <c r="F150" s="4">
        <v>170000.0</v>
      </c>
      <c r="G150" s="4">
        <v>225000.0</v>
      </c>
    </row>
    <row r="151">
      <c r="B151" s="24">
        <v>800001.0</v>
      </c>
      <c r="C151" s="88">
        <v>900000.0</v>
      </c>
      <c r="D151" s="5">
        <v>1000.0</v>
      </c>
      <c r="E151" s="4">
        <v>140000.0</v>
      </c>
      <c r="F151" s="4">
        <v>190000.0</v>
      </c>
      <c r="G151" s="4">
        <v>250000.0</v>
      </c>
    </row>
    <row r="152">
      <c r="B152" s="24">
        <v>900001.0</v>
      </c>
      <c r="C152" s="88" t="s">
        <v>110</v>
      </c>
      <c r="D152" s="5">
        <v>1000.0</v>
      </c>
      <c r="E152" s="4">
        <v>155000.0</v>
      </c>
      <c r="F152" s="4">
        <v>210000.0</v>
      </c>
      <c r="G152" s="4">
        <v>275000.0</v>
      </c>
    </row>
    <row r="153">
      <c r="C153" s="10"/>
    </row>
    <row r="154">
      <c r="A154" s="86" t="s">
        <v>10</v>
      </c>
      <c r="B154" s="86" t="s">
        <v>105</v>
      </c>
      <c r="C154" s="86" t="s">
        <v>106</v>
      </c>
      <c r="D154" s="86" t="s">
        <v>65</v>
      </c>
      <c r="E154" s="86" t="s">
        <v>107</v>
      </c>
      <c r="F154" s="86" t="s">
        <v>108</v>
      </c>
      <c r="G154" s="86" t="s">
        <v>109</v>
      </c>
    </row>
    <row r="155">
      <c r="A155" s="4" t="s">
        <v>138</v>
      </c>
      <c r="B155" s="88">
        <v>0.0</v>
      </c>
      <c r="C155" s="88">
        <v>1000.0</v>
      </c>
      <c r="D155" s="5">
        <v>1000.0</v>
      </c>
      <c r="E155" s="4">
        <v>800.0</v>
      </c>
      <c r="F155" s="4">
        <v>2500.0</v>
      </c>
      <c r="G155" s="4">
        <v>2500.0</v>
      </c>
    </row>
    <row r="156">
      <c r="B156" s="88">
        <v>1001.0</v>
      </c>
      <c r="C156" s="88">
        <v>10000.0</v>
      </c>
      <c r="D156" s="5">
        <v>1000.0</v>
      </c>
      <c r="E156" s="4">
        <v>10000.0</v>
      </c>
      <c r="F156" s="4">
        <v>15000.0</v>
      </c>
      <c r="G156" s="4">
        <v>20000.0</v>
      </c>
    </row>
    <row r="157">
      <c r="B157" s="88">
        <v>10001.0</v>
      </c>
      <c r="C157" s="88">
        <v>20000.0</v>
      </c>
      <c r="D157" s="5">
        <v>1000.0</v>
      </c>
      <c r="E157" s="4">
        <v>25000.0</v>
      </c>
      <c r="F157" s="4">
        <v>45000.0</v>
      </c>
      <c r="G157" s="4">
        <v>50000.0</v>
      </c>
      <c r="H157" s="62"/>
      <c r="I157" s="62"/>
      <c r="J157" s="62"/>
    </row>
    <row r="158">
      <c r="B158" s="88">
        <v>20001.0</v>
      </c>
      <c r="C158" s="88">
        <v>30000.0</v>
      </c>
      <c r="D158" s="5">
        <v>1000.0</v>
      </c>
      <c r="E158" s="4">
        <v>37000.0</v>
      </c>
      <c r="F158" s="4">
        <v>71000.0</v>
      </c>
      <c r="G158" s="96">
        <v>77000.0</v>
      </c>
    </row>
    <row r="159">
      <c r="B159" s="88">
        <v>30001.0</v>
      </c>
      <c r="C159" s="24">
        <v>50000.0</v>
      </c>
      <c r="D159" s="5">
        <v>1000.0</v>
      </c>
      <c r="E159" s="4">
        <v>50000.0</v>
      </c>
      <c r="F159" s="4">
        <v>98000.0</v>
      </c>
      <c r="G159" s="96">
        <v>105000.0</v>
      </c>
    </row>
    <row r="160">
      <c r="B160" s="24">
        <v>50001.0</v>
      </c>
      <c r="C160" s="88">
        <v>100000.0</v>
      </c>
      <c r="D160" s="5">
        <v>1000.0</v>
      </c>
      <c r="E160" s="62">
        <v>100000.0</v>
      </c>
      <c r="F160" s="62">
        <v>150000.0</v>
      </c>
      <c r="G160" s="88">
        <v>180000.0</v>
      </c>
    </row>
    <row r="161">
      <c r="B161" s="24">
        <v>100001.0</v>
      </c>
      <c r="C161" s="88">
        <v>200000.0</v>
      </c>
      <c r="D161" s="5">
        <v>1000.0</v>
      </c>
      <c r="E161" s="4">
        <v>300000.0</v>
      </c>
      <c r="F161" s="4">
        <v>300000.0</v>
      </c>
      <c r="G161" s="4">
        <v>350000.0</v>
      </c>
    </row>
    <row r="162">
      <c r="B162" s="24">
        <v>200001.0</v>
      </c>
      <c r="C162" s="88">
        <v>300000.0</v>
      </c>
      <c r="D162" s="5">
        <v>1000.0</v>
      </c>
      <c r="E162" s="4">
        <v>450000.0</v>
      </c>
      <c r="F162" s="4">
        <v>550000.0</v>
      </c>
      <c r="G162" s="4">
        <v>650000.0</v>
      </c>
    </row>
    <row r="163">
      <c r="B163" s="24">
        <v>300001.0</v>
      </c>
      <c r="C163" s="88">
        <v>400000.0</v>
      </c>
      <c r="D163" s="5">
        <v>1000.0</v>
      </c>
      <c r="E163" s="4">
        <v>600000.0</v>
      </c>
      <c r="F163" s="4">
        <v>750000.0</v>
      </c>
      <c r="G163" s="4">
        <v>900000.0</v>
      </c>
    </row>
    <row r="164">
      <c r="B164" s="24">
        <v>400001.0</v>
      </c>
      <c r="C164" s="88">
        <v>500000.0</v>
      </c>
      <c r="D164" s="5">
        <v>1000.0</v>
      </c>
      <c r="E164" s="4">
        <v>720000.0</v>
      </c>
      <c r="F164" s="4">
        <v>1000000.0</v>
      </c>
      <c r="G164" s="4">
        <v>1200000.0</v>
      </c>
    </row>
    <row r="165">
      <c r="B165" s="24">
        <v>500001.0</v>
      </c>
      <c r="C165" s="88">
        <v>600000.0</v>
      </c>
      <c r="D165" s="5">
        <v>1000.0</v>
      </c>
      <c r="E165" s="4">
        <v>830000.0</v>
      </c>
      <c r="F165" s="4">
        <v>1400000.0</v>
      </c>
      <c r="G165" s="4">
        <v>1400000.0</v>
      </c>
    </row>
    <row r="166">
      <c r="B166" s="24">
        <v>600001.0</v>
      </c>
      <c r="C166" s="88">
        <v>700000.0</v>
      </c>
      <c r="D166" s="5">
        <v>1000.0</v>
      </c>
      <c r="E166" s="4">
        <v>940000.0</v>
      </c>
      <c r="F166" s="4">
        <v>1600000.0</v>
      </c>
      <c r="G166" s="4">
        <v>1900000.0</v>
      </c>
    </row>
    <row r="167">
      <c r="B167" s="24">
        <v>700001.0</v>
      </c>
      <c r="C167" s="88">
        <v>800000.0</v>
      </c>
      <c r="D167" s="5">
        <v>1000.0</v>
      </c>
      <c r="E167" s="4">
        <v>1000000.0</v>
      </c>
      <c r="F167" s="4">
        <v>1800000.0</v>
      </c>
      <c r="G167" s="4">
        <v>2100000.0</v>
      </c>
    </row>
    <row r="168">
      <c r="B168" s="24">
        <v>800001.0</v>
      </c>
      <c r="C168" s="88">
        <v>900000.0</v>
      </c>
      <c r="D168" s="5">
        <v>1000.0</v>
      </c>
      <c r="E168" s="4">
        <v>1150000.0</v>
      </c>
      <c r="F168" s="4">
        <v>2000000.0</v>
      </c>
      <c r="G168" s="4">
        <v>2300000.0</v>
      </c>
    </row>
    <row r="169">
      <c r="B169" s="24">
        <v>900001.0</v>
      </c>
      <c r="C169" s="88" t="s">
        <v>110</v>
      </c>
      <c r="D169" s="5">
        <v>1000.0</v>
      </c>
      <c r="E169" s="4">
        <v>1250000.0</v>
      </c>
      <c r="F169" s="4">
        <v>2200000.0</v>
      </c>
      <c r="G169" s="4">
        <v>2500000.0</v>
      </c>
    </row>
    <row r="170">
      <c r="C170" s="10"/>
    </row>
    <row r="171">
      <c r="C171" s="10"/>
    </row>
    <row r="172">
      <c r="C172" s="10"/>
    </row>
    <row r="173">
      <c r="C173" s="10"/>
    </row>
    <row r="174">
      <c r="C174" s="10"/>
    </row>
    <row r="175">
      <c r="C175" s="10"/>
    </row>
    <row r="176">
      <c r="C176" s="10"/>
    </row>
    <row r="177">
      <c r="C177" s="10"/>
    </row>
    <row r="178">
      <c r="C178" s="10"/>
    </row>
    <row r="179">
      <c r="C179" s="10"/>
    </row>
    <row r="180">
      <c r="C180" s="10"/>
    </row>
    <row r="181">
      <c r="C181" s="10"/>
    </row>
    <row r="182">
      <c r="C182" s="10"/>
    </row>
    <row r="183">
      <c r="C183" s="10"/>
    </row>
    <row r="184">
      <c r="C184" s="10"/>
    </row>
    <row r="185">
      <c r="C185" s="10"/>
    </row>
    <row r="186">
      <c r="C186" s="10"/>
    </row>
    <row r="187">
      <c r="C187" s="10"/>
    </row>
    <row r="188">
      <c r="C188" s="10"/>
    </row>
    <row r="189">
      <c r="C189" s="10"/>
    </row>
    <row r="190">
      <c r="C190" s="10"/>
    </row>
    <row r="191">
      <c r="C191" s="10"/>
    </row>
    <row r="192">
      <c r="C192" s="10"/>
    </row>
    <row r="193">
      <c r="C193" s="10"/>
    </row>
    <row r="194">
      <c r="C194" s="10"/>
    </row>
    <row r="195">
      <c r="C195" s="10"/>
    </row>
    <row r="196">
      <c r="C196" s="10"/>
    </row>
    <row r="197">
      <c r="C197" s="10"/>
    </row>
    <row r="198">
      <c r="C198" s="10"/>
    </row>
    <row r="199">
      <c r="C199" s="10"/>
    </row>
    <row r="200">
      <c r="C200" s="10"/>
    </row>
    <row r="201">
      <c r="C201" s="10"/>
    </row>
    <row r="202">
      <c r="C202" s="10"/>
    </row>
    <row r="203">
      <c r="C203" s="10"/>
    </row>
    <row r="204">
      <c r="C204" s="10"/>
    </row>
    <row r="205">
      <c r="C205" s="10"/>
    </row>
    <row r="206">
      <c r="C206" s="10"/>
    </row>
    <row r="207">
      <c r="C207" s="10"/>
    </row>
    <row r="208">
      <c r="C208" s="10"/>
    </row>
    <row r="209">
      <c r="C209" s="10"/>
    </row>
    <row r="210">
      <c r="C210" s="10"/>
    </row>
    <row r="211">
      <c r="C211" s="10"/>
    </row>
    <row r="212">
      <c r="C212" s="10"/>
    </row>
    <row r="213">
      <c r="C213" s="10"/>
    </row>
    <row r="214">
      <c r="C214" s="10"/>
    </row>
    <row r="215">
      <c r="C215" s="10"/>
    </row>
    <row r="216">
      <c r="C216" s="10"/>
    </row>
    <row r="217">
      <c r="C217" s="10"/>
    </row>
    <row r="218">
      <c r="C218" s="10"/>
    </row>
    <row r="219">
      <c r="C219" s="10"/>
    </row>
    <row r="220">
      <c r="C220" s="10"/>
    </row>
    <row r="221">
      <c r="C221" s="10"/>
    </row>
    <row r="222">
      <c r="C222" s="10"/>
    </row>
    <row r="223">
      <c r="C223" s="10"/>
    </row>
    <row r="224">
      <c r="C224" s="10"/>
    </row>
    <row r="225">
      <c r="C225" s="10"/>
    </row>
    <row r="226">
      <c r="C226" s="10"/>
    </row>
    <row r="227">
      <c r="C227" s="10"/>
    </row>
    <row r="228">
      <c r="C228" s="10"/>
    </row>
    <row r="229">
      <c r="C229" s="10"/>
    </row>
    <row r="230">
      <c r="C230" s="10"/>
    </row>
    <row r="231">
      <c r="C231" s="10"/>
    </row>
    <row r="232">
      <c r="C232" s="10"/>
    </row>
    <row r="233">
      <c r="C233" s="10"/>
    </row>
    <row r="234">
      <c r="C234" s="10"/>
    </row>
    <row r="235">
      <c r="C235" s="10"/>
    </row>
    <row r="236">
      <c r="C236" s="10"/>
    </row>
    <row r="237">
      <c r="C237" s="10"/>
    </row>
    <row r="238">
      <c r="C238" s="10"/>
    </row>
    <row r="239">
      <c r="C239" s="10"/>
    </row>
    <row r="240">
      <c r="C240" s="10"/>
    </row>
    <row r="241">
      <c r="C241" s="10"/>
    </row>
    <row r="242">
      <c r="C242" s="10"/>
    </row>
    <row r="243">
      <c r="C243" s="10"/>
    </row>
    <row r="244">
      <c r="C244" s="10"/>
    </row>
    <row r="245">
      <c r="C245" s="10"/>
    </row>
    <row r="246">
      <c r="C246" s="10"/>
    </row>
    <row r="247">
      <c r="C247" s="10"/>
    </row>
    <row r="248">
      <c r="C248" s="10"/>
    </row>
    <row r="249">
      <c r="C249" s="10"/>
    </row>
    <row r="250">
      <c r="C250" s="10"/>
    </row>
    <row r="251">
      <c r="C251" s="10"/>
    </row>
    <row r="252">
      <c r="C252" s="10"/>
    </row>
    <row r="253">
      <c r="C253" s="10"/>
    </row>
    <row r="254">
      <c r="C254" s="10"/>
    </row>
    <row r="255">
      <c r="C255" s="10"/>
    </row>
    <row r="256">
      <c r="C256" s="10"/>
    </row>
    <row r="257">
      <c r="C257" s="10"/>
    </row>
    <row r="258">
      <c r="C258" s="10"/>
    </row>
    <row r="259">
      <c r="C259" s="10"/>
    </row>
    <row r="260">
      <c r="C260" s="10"/>
    </row>
    <row r="261">
      <c r="C261" s="10"/>
    </row>
    <row r="262">
      <c r="C262" s="10"/>
    </row>
    <row r="263">
      <c r="C263" s="10"/>
    </row>
    <row r="264">
      <c r="C264" s="10"/>
    </row>
    <row r="265">
      <c r="C265" s="10"/>
    </row>
    <row r="266">
      <c r="C266" s="10"/>
    </row>
    <row r="267">
      <c r="C267" s="10"/>
    </row>
    <row r="268">
      <c r="C268" s="10"/>
    </row>
    <row r="269">
      <c r="C269" s="10"/>
    </row>
    <row r="270">
      <c r="C270" s="10"/>
    </row>
    <row r="271">
      <c r="C271" s="10"/>
    </row>
    <row r="272">
      <c r="C272" s="10"/>
    </row>
    <row r="273">
      <c r="C273" s="10"/>
    </row>
    <row r="274">
      <c r="C274" s="10"/>
    </row>
    <row r="275">
      <c r="C275" s="10"/>
    </row>
    <row r="276">
      <c r="C276" s="10"/>
    </row>
    <row r="277">
      <c r="C277" s="10"/>
    </row>
    <row r="278">
      <c r="C278" s="10"/>
    </row>
    <row r="279">
      <c r="C279" s="10"/>
    </row>
    <row r="280">
      <c r="C280" s="10"/>
    </row>
    <row r="281">
      <c r="C281" s="10"/>
    </row>
    <row r="282">
      <c r="C282" s="10"/>
    </row>
    <row r="283">
      <c r="C283" s="10"/>
    </row>
    <row r="284">
      <c r="C284" s="10"/>
    </row>
    <row r="285">
      <c r="C285" s="10"/>
    </row>
    <row r="286">
      <c r="C286" s="10"/>
    </row>
    <row r="287">
      <c r="C287" s="10"/>
    </row>
    <row r="288">
      <c r="C288" s="10"/>
    </row>
    <row r="289">
      <c r="C289" s="10"/>
    </row>
    <row r="290">
      <c r="C290" s="10"/>
    </row>
    <row r="291">
      <c r="C291" s="10"/>
    </row>
    <row r="292">
      <c r="C292" s="10"/>
    </row>
    <row r="293">
      <c r="C293" s="10"/>
    </row>
    <row r="294">
      <c r="C294" s="10"/>
    </row>
    <row r="295">
      <c r="C295" s="10"/>
    </row>
    <row r="296">
      <c r="C296" s="10"/>
    </row>
    <row r="297">
      <c r="C297" s="10"/>
    </row>
    <row r="298">
      <c r="C298" s="10"/>
    </row>
    <row r="299">
      <c r="C299" s="10"/>
    </row>
    <row r="300">
      <c r="C300" s="10"/>
    </row>
    <row r="301">
      <c r="C301" s="10"/>
    </row>
    <row r="302">
      <c r="C302" s="10"/>
    </row>
    <row r="303">
      <c r="C303" s="10"/>
    </row>
    <row r="304">
      <c r="C304" s="10"/>
    </row>
    <row r="305">
      <c r="C305" s="10"/>
    </row>
    <row r="306">
      <c r="C306" s="10"/>
    </row>
    <row r="307">
      <c r="C307" s="10"/>
    </row>
    <row r="308">
      <c r="C308" s="10"/>
    </row>
    <row r="309">
      <c r="C309" s="10"/>
    </row>
    <row r="310">
      <c r="C310" s="10"/>
    </row>
    <row r="311">
      <c r="C311" s="10"/>
    </row>
    <row r="312">
      <c r="C312" s="10"/>
    </row>
    <row r="313">
      <c r="C313" s="10"/>
    </row>
    <row r="314">
      <c r="C314" s="10"/>
    </row>
    <row r="315">
      <c r="C315" s="10"/>
    </row>
    <row r="316">
      <c r="C316" s="10"/>
    </row>
    <row r="317">
      <c r="C317" s="10"/>
    </row>
    <row r="318">
      <c r="C318" s="10"/>
    </row>
    <row r="319">
      <c r="C319" s="10"/>
    </row>
    <row r="320">
      <c r="C320" s="10"/>
    </row>
    <row r="321">
      <c r="C321" s="10"/>
    </row>
    <row r="322">
      <c r="C322" s="10"/>
    </row>
    <row r="323">
      <c r="C323" s="10"/>
    </row>
    <row r="324">
      <c r="C324" s="10"/>
    </row>
    <row r="325">
      <c r="C325" s="10"/>
    </row>
    <row r="326">
      <c r="C326" s="10"/>
    </row>
    <row r="327">
      <c r="C327" s="10"/>
    </row>
    <row r="328">
      <c r="C328" s="10"/>
    </row>
    <row r="329">
      <c r="C329" s="10"/>
    </row>
    <row r="330">
      <c r="C330" s="10"/>
    </row>
    <row r="331">
      <c r="C331" s="10"/>
    </row>
    <row r="332">
      <c r="C332" s="10"/>
    </row>
    <row r="333">
      <c r="C333" s="10"/>
    </row>
    <row r="334">
      <c r="C334" s="10"/>
    </row>
    <row r="335">
      <c r="C335" s="10"/>
    </row>
    <row r="336">
      <c r="C336" s="10"/>
    </row>
    <row r="337">
      <c r="C337" s="10"/>
    </row>
    <row r="338">
      <c r="C338" s="10"/>
    </row>
    <row r="339">
      <c r="C339" s="10"/>
    </row>
    <row r="340">
      <c r="C340" s="10"/>
    </row>
    <row r="341">
      <c r="C341" s="10"/>
    </row>
    <row r="342">
      <c r="C342" s="10"/>
    </row>
    <row r="343">
      <c r="C343" s="10"/>
    </row>
    <row r="344">
      <c r="C344" s="10"/>
    </row>
    <row r="345">
      <c r="C345" s="10"/>
    </row>
    <row r="346">
      <c r="C346" s="10"/>
    </row>
    <row r="347">
      <c r="C347" s="10"/>
    </row>
    <row r="348">
      <c r="C348" s="10"/>
    </row>
    <row r="349">
      <c r="C349" s="10"/>
    </row>
    <row r="350">
      <c r="C350" s="10"/>
    </row>
    <row r="351">
      <c r="C351" s="10"/>
    </row>
    <row r="352">
      <c r="C352" s="10"/>
    </row>
    <row r="353">
      <c r="C353" s="10"/>
    </row>
    <row r="354">
      <c r="C354" s="10"/>
    </row>
    <row r="355">
      <c r="C355" s="10"/>
    </row>
    <row r="356">
      <c r="C356" s="10"/>
    </row>
    <row r="357">
      <c r="C357" s="10"/>
    </row>
    <row r="358">
      <c r="C358" s="10"/>
    </row>
    <row r="359">
      <c r="C359" s="10"/>
    </row>
    <row r="360">
      <c r="C360" s="10"/>
    </row>
    <row r="361">
      <c r="C361" s="10"/>
    </row>
    <row r="362">
      <c r="C362" s="10"/>
    </row>
    <row r="363">
      <c r="C363" s="10"/>
    </row>
    <row r="364">
      <c r="C364" s="10"/>
    </row>
    <row r="365">
      <c r="C365" s="10"/>
    </row>
    <row r="366">
      <c r="C366" s="10"/>
    </row>
    <row r="367">
      <c r="C367" s="10"/>
    </row>
    <row r="368">
      <c r="C368" s="10"/>
    </row>
    <row r="369">
      <c r="C369" s="10"/>
    </row>
    <row r="370">
      <c r="C370" s="10"/>
    </row>
    <row r="371">
      <c r="C371" s="10"/>
    </row>
    <row r="372">
      <c r="C372" s="10"/>
    </row>
    <row r="373">
      <c r="C373" s="10"/>
    </row>
    <row r="374">
      <c r="C374" s="10"/>
    </row>
    <row r="375">
      <c r="C375" s="10"/>
    </row>
    <row r="376">
      <c r="C376" s="10"/>
    </row>
    <row r="377">
      <c r="C377" s="10"/>
    </row>
    <row r="378">
      <c r="C378" s="10"/>
    </row>
    <row r="379">
      <c r="C379" s="10"/>
    </row>
    <row r="380">
      <c r="C380" s="10"/>
    </row>
    <row r="381">
      <c r="C381" s="10"/>
    </row>
    <row r="382">
      <c r="C382" s="10"/>
    </row>
    <row r="383">
      <c r="C383" s="10"/>
    </row>
    <row r="384">
      <c r="C384" s="10"/>
    </row>
    <row r="385">
      <c r="C385" s="10"/>
    </row>
    <row r="386">
      <c r="C386" s="10"/>
    </row>
    <row r="387">
      <c r="C387" s="10"/>
    </row>
    <row r="388">
      <c r="C388" s="10"/>
    </row>
    <row r="389">
      <c r="C389" s="10"/>
    </row>
    <row r="390">
      <c r="C390" s="10"/>
    </row>
    <row r="391">
      <c r="C391" s="10"/>
    </row>
    <row r="392">
      <c r="C392" s="10"/>
    </row>
    <row r="393">
      <c r="C393" s="10"/>
    </row>
    <row r="394">
      <c r="C394" s="10"/>
    </row>
    <row r="395">
      <c r="C395" s="10"/>
    </row>
    <row r="396">
      <c r="C396" s="10"/>
    </row>
    <row r="397">
      <c r="C397" s="10"/>
    </row>
    <row r="398">
      <c r="C398" s="10"/>
    </row>
    <row r="399">
      <c r="C399" s="10"/>
    </row>
    <row r="400">
      <c r="C400" s="10"/>
    </row>
    <row r="401">
      <c r="C401" s="10"/>
    </row>
    <row r="402">
      <c r="C402" s="10"/>
    </row>
    <row r="403">
      <c r="C403" s="10"/>
    </row>
    <row r="404">
      <c r="C404" s="10"/>
    </row>
    <row r="405">
      <c r="C405" s="10"/>
    </row>
    <row r="406">
      <c r="C406" s="10"/>
    </row>
    <row r="407">
      <c r="C407" s="10"/>
    </row>
    <row r="408">
      <c r="C408" s="10"/>
    </row>
    <row r="409">
      <c r="C409" s="10"/>
    </row>
    <row r="410">
      <c r="C410" s="10"/>
    </row>
    <row r="411">
      <c r="C411" s="10"/>
    </row>
    <row r="412">
      <c r="C412" s="10"/>
    </row>
    <row r="413">
      <c r="C413" s="10"/>
    </row>
    <row r="414">
      <c r="C414" s="10"/>
    </row>
    <row r="415">
      <c r="C415" s="10"/>
    </row>
    <row r="416">
      <c r="C416" s="10"/>
    </row>
    <row r="417">
      <c r="C417" s="10"/>
    </row>
    <row r="418">
      <c r="C418" s="10"/>
    </row>
    <row r="419">
      <c r="C419" s="10"/>
    </row>
    <row r="420">
      <c r="C420" s="10"/>
    </row>
    <row r="421">
      <c r="C421" s="10"/>
    </row>
    <row r="422">
      <c r="C422" s="10"/>
    </row>
    <row r="423">
      <c r="C423" s="10"/>
    </row>
    <row r="424">
      <c r="C424" s="10"/>
    </row>
    <row r="425">
      <c r="C425" s="10"/>
    </row>
    <row r="426">
      <c r="C426" s="10"/>
    </row>
    <row r="427">
      <c r="C427" s="10"/>
    </row>
    <row r="428">
      <c r="C428" s="10"/>
    </row>
    <row r="429">
      <c r="C429" s="10"/>
    </row>
    <row r="430">
      <c r="C430" s="10"/>
    </row>
    <row r="431">
      <c r="C431" s="10"/>
    </row>
    <row r="432">
      <c r="C432" s="10"/>
    </row>
    <row r="433">
      <c r="C433" s="10"/>
    </row>
    <row r="434">
      <c r="C434" s="10"/>
    </row>
    <row r="435">
      <c r="C435" s="10"/>
    </row>
    <row r="436">
      <c r="C436" s="10"/>
    </row>
    <row r="437">
      <c r="C437" s="10"/>
    </row>
    <row r="438">
      <c r="C438" s="10"/>
    </row>
    <row r="439">
      <c r="C439" s="10"/>
    </row>
    <row r="440">
      <c r="C440" s="10"/>
    </row>
    <row r="441">
      <c r="C441" s="10"/>
    </row>
    <row r="442">
      <c r="C442" s="10"/>
    </row>
    <row r="443">
      <c r="C443" s="10"/>
    </row>
    <row r="444">
      <c r="C444" s="10"/>
    </row>
    <row r="445">
      <c r="C445" s="10"/>
    </row>
    <row r="446">
      <c r="C446" s="10"/>
    </row>
    <row r="447">
      <c r="C447" s="10"/>
    </row>
    <row r="448">
      <c r="C448" s="10"/>
    </row>
    <row r="449">
      <c r="C449" s="10"/>
    </row>
    <row r="450">
      <c r="C450" s="10"/>
    </row>
    <row r="451">
      <c r="C451" s="10"/>
    </row>
    <row r="452">
      <c r="C452" s="10"/>
    </row>
    <row r="453">
      <c r="C453" s="10"/>
    </row>
    <row r="454">
      <c r="C454" s="10"/>
    </row>
    <row r="455">
      <c r="C455" s="10"/>
    </row>
    <row r="456">
      <c r="C456" s="10"/>
    </row>
    <row r="457">
      <c r="C457" s="10"/>
    </row>
    <row r="458">
      <c r="C458" s="10"/>
    </row>
    <row r="459">
      <c r="C459" s="10"/>
    </row>
    <row r="460">
      <c r="C460" s="10"/>
    </row>
    <row r="461">
      <c r="C461" s="10"/>
    </row>
    <row r="462">
      <c r="C462" s="10"/>
    </row>
    <row r="463">
      <c r="C463" s="10"/>
    </row>
    <row r="464">
      <c r="C464" s="10"/>
    </row>
    <row r="465">
      <c r="C465" s="10"/>
    </row>
    <row r="466">
      <c r="C466" s="10"/>
    </row>
    <row r="467">
      <c r="C467" s="10"/>
    </row>
    <row r="468">
      <c r="C468" s="10"/>
    </row>
    <row r="469">
      <c r="C469" s="10"/>
    </row>
    <row r="470">
      <c r="C470" s="10"/>
    </row>
    <row r="471">
      <c r="C471" s="10"/>
    </row>
    <row r="472">
      <c r="C472" s="10"/>
    </row>
    <row r="473">
      <c r="C473" s="10"/>
    </row>
    <row r="474">
      <c r="C474" s="10"/>
    </row>
    <row r="475">
      <c r="C475" s="10"/>
    </row>
    <row r="476">
      <c r="C476" s="10"/>
    </row>
    <row r="477">
      <c r="C477" s="10"/>
    </row>
    <row r="478">
      <c r="C478" s="10"/>
    </row>
    <row r="479">
      <c r="C479" s="10"/>
    </row>
    <row r="480">
      <c r="C480" s="10"/>
    </row>
    <row r="481">
      <c r="C481" s="10"/>
    </row>
    <row r="482">
      <c r="C482" s="10"/>
    </row>
    <row r="483">
      <c r="C483" s="10"/>
    </row>
    <row r="484">
      <c r="C484" s="10"/>
    </row>
    <row r="485">
      <c r="C485" s="10"/>
    </row>
    <row r="486">
      <c r="C486" s="10"/>
    </row>
    <row r="487">
      <c r="C487" s="10"/>
    </row>
    <row r="488">
      <c r="C488" s="10"/>
    </row>
    <row r="489">
      <c r="C489" s="10"/>
    </row>
    <row r="490">
      <c r="C490" s="10"/>
    </row>
    <row r="491">
      <c r="C491" s="10"/>
    </row>
    <row r="492">
      <c r="C492" s="10"/>
    </row>
    <row r="493">
      <c r="C493" s="10"/>
    </row>
    <row r="494">
      <c r="C494" s="10"/>
    </row>
    <row r="495">
      <c r="C495" s="10"/>
    </row>
    <row r="496">
      <c r="C496" s="10"/>
    </row>
    <row r="497">
      <c r="C497" s="10"/>
    </row>
    <row r="498">
      <c r="C498" s="10"/>
    </row>
    <row r="499">
      <c r="C499" s="10"/>
    </row>
    <row r="500">
      <c r="C500" s="10"/>
    </row>
    <row r="501">
      <c r="C501" s="10"/>
    </row>
    <row r="502">
      <c r="C502" s="10"/>
    </row>
    <row r="503">
      <c r="C503" s="10"/>
    </row>
    <row r="504">
      <c r="C504" s="10"/>
    </row>
    <row r="505">
      <c r="C505" s="10"/>
    </row>
    <row r="506">
      <c r="C506" s="10"/>
    </row>
    <row r="507">
      <c r="C507" s="10"/>
    </row>
    <row r="508">
      <c r="C508" s="10"/>
    </row>
    <row r="509">
      <c r="C509" s="10"/>
    </row>
    <row r="510">
      <c r="C510" s="10"/>
    </row>
    <row r="511">
      <c r="C511" s="10"/>
    </row>
    <row r="512">
      <c r="C512" s="10"/>
    </row>
    <row r="513">
      <c r="C513" s="10"/>
    </row>
    <row r="514">
      <c r="C514" s="10"/>
    </row>
    <row r="515">
      <c r="C515" s="10"/>
    </row>
    <row r="516">
      <c r="C516" s="10"/>
    </row>
    <row r="517">
      <c r="C517" s="10"/>
    </row>
    <row r="518">
      <c r="C518" s="10"/>
    </row>
    <row r="519">
      <c r="C519" s="10"/>
    </row>
    <row r="520">
      <c r="C520" s="10"/>
    </row>
    <row r="521">
      <c r="C521" s="10"/>
    </row>
    <row r="522">
      <c r="C522" s="10"/>
    </row>
    <row r="523">
      <c r="C523" s="10"/>
    </row>
    <row r="524">
      <c r="C524" s="10"/>
    </row>
    <row r="525">
      <c r="C525" s="10"/>
    </row>
    <row r="526">
      <c r="C526" s="10"/>
    </row>
    <row r="527">
      <c r="C527" s="10"/>
    </row>
    <row r="528">
      <c r="C528" s="10"/>
    </row>
    <row r="529">
      <c r="C529" s="10"/>
    </row>
    <row r="530">
      <c r="C530" s="10"/>
    </row>
    <row r="531">
      <c r="C531" s="10"/>
    </row>
    <row r="532">
      <c r="C532" s="10"/>
    </row>
    <row r="533">
      <c r="C533" s="10"/>
    </row>
    <row r="534">
      <c r="C534" s="10"/>
    </row>
    <row r="535">
      <c r="C535" s="10"/>
    </row>
    <row r="536">
      <c r="C536" s="10"/>
    </row>
    <row r="537">
      <c r="C537" s="10"/>
    </row>
    <row r="538">
      <c r="C538" s="10"/>
    </row>
    <row r="539">
      <c r="C539" s="10"/>
    </row>
    <row r="540">
      <c r="C540" s="10"/>
    </row>
    <row r="541">
      <c r="C541" s="10"/>
    </row>
    <row r="542">
      <c r="C542" s="10"/>
    </row>
    <row r="543">
      <c r="C543" s="10"/>
    </row>
    <row r="544">
      <c r="C544" s="10"/>
    </row>
    <row r="545">
      <c r="C545" s="10"/>
    </row>
    <row r="546">
      <c r="C546" s="10"/>
    </row>
    <row r="547">
      <c r="C547" s="10"/>
    </row>
    <row r="548">
      <c r="C548" s="10"/>
    </row>
    <row r="549">
      <c r="C549" s="10"/>
    </row>
    <row r="550">
      <c r="C550" s="10"/>
    </row>
    <row r="551">
      <c r="C551" s="10"/>
    </row>
    <row r="552">
      <c r="C552" s="10"/>
    </row>
    <row r="553">
      <c r="C553" s="10"/>
    </row>
    <row r="554">
      <c r="C554" s="10"/>
    </row>
    <row r="555">
      <c r="C555" s="10"/>
    </row>
    <row r="556">
      <c r="C556" s="10"/>
    </row>
    <row r="557">
      <c r="C557" s="10"/>
    </row>
    <row r="558">
      <c r="C558" s="10"/>
    </row>
    <row r="559">
      <c r="C559" s="10"/>
    </row>
    <row r="560">
      <c r="C560" s="10"/>
    </row>
    <row r="561">
      <c r="C561" s="10"/>
    </row>
    <row r="562">
      <c r="C562" s="10"/>
    </row>
    <row r="563">
      <c r="C563" s="10"/>
    </row>
    <row r="564">
      <c r="C564" s="10"/>
    </row>
    <row r="565">
      <c r="C565" s="10"/>
    </row>
    <row r="566">
      <c r="C566" s="10"/>
    </row>
    <row r="567">
      <c r="C567" s="10"/>
    </row>
    <row r="568">
      <c r="C568" s="10"/>
    </row>
    <row r="569">
      <c r="C569" s="10"/>
    </row>
    <row r="570">
      <c r="C570" s="10"/>
    </row>
    <row r="571">
      <c r="C571" s="10"/>
    </row>
    <row r="572">
      <c r="C572" s="10"/>
    </row>
    <row r="573">
      <c r="C573" s="10"/>
    </row>
    <row r="574">
      <c r="C574" s="10"/>
    </row>
    <row r="575">
      <c r="C575" s="10"/>
    </row>
    <row r="576">
      <c r="C576" s="10"/>
    </row>
    <row r="577">
      <c r="C577" s="10"/>
    </row>
    <row r="578">
      <c r="C578" s="10"/>
    </row>
    <row r="579">
      <c r="C579" s="10"/>
    </row>
    <row r="580">
      <c r="C580" s="10"/>
    </row>
    <row r="581">
      <c r="C581" s="10"/>
    </row>
    <row r="582">
      <c r="C582" s="10"/>
    </row>
    <row r="583">
      <c r="C583" s="10"/>
    </row>
    <row r="584">
      <c r="C584" s="10"/>
    </row>
    <row r="585">
      <c r="C585" s="10"/>
    </row>
    <row r="586">
      <c r="C586" s="10"/>
    </row>
    <row r="587">
      <c r="C587" s="10"/>
    </row>
    <row r="588">
      <c r="C588" s="10"/>
    </row>
    <row r="589">
      <c r="C589" s="10"/>
    </row>
    <row r="590">
      <c r="C590" s="10"/>
    </row>
    <row r="591">
      <c r="C591" s="10"/>
    </row>
    <row r="592">
      <c r="C592" s="10"/>
    </row>
    <row r="593">
      <c r="C593" s="10"/>
    </row>
    <row r="594">
      <c r="C594" s="10"/>
    </row>
    <row r="595">
      <c r="C595" s="10"/>
    </row>
    <row r="596">
      <c r="C596" s="10"/>
    </row>
    <row r="597">
      <c r="C597" s="10"/>
    </row>
    <row r="598">
      <c r="C598" s="10"/>
    </row>
    <row r="599">
      <c r="C599" s="10"/>
    </row>
    <row r="600">
      <c r="C600" s="10"/>
    </row>
    <row r="601">
      <c r="C601" s="10"/>
    </row>
    <row r="602">
      <c r="C602" s="10"/>
    </row>
    <row r="603">
      <c r="C603" s="10"/>
    </row>
    <row r="604">
      <c r="C604" s="10"/>
    </row>
    <row r="605">
      <c r="C605" s="10"/>
    </row>
    <row r="606">
      <c r="C606" s="10"/>
    </row>
    <row r="607">
      <c r="C607" s="10"/>
    </row>
    <row r="608">
      <c r="C608" s="10"/>
    </row>
    <row r="609">
      <c r="C609" s="10"/>
    </row>
    <row r="610">
      <c r="C610" s="10"/>
    </row>
    <row r="611">
      <c r="C611" s="10"/>
    </row>
    <row r="612">
      <c r="C612" s="10"/>
    </row>
    <row r="613">
      <c r="C613" s="10"/>
    </row>
    <row r="614">
      <c r="C614" s="10"/>
    </row>
    <row r="615">
      <c r="C615" s="10"/>
    </row>
    <row r="616">
      <c r="C616" s="10"/>
    </row>
    <row r="617">
      <c r="C617" s="10"/>
    </row>
    <row r="618">
      <c r="C618" s="10"/>
    </row>
    <row r="619">
      <c r="C619" s="10"/>
    </row>
    <row r="620">
      <c r="C620" s="10"/>
    </row>
    <row r="621">
      <c r="C621" s="10"/>
    </row>
    <row r="622">
      <c r="C622" s="10"/>
    </row>
    <row r="623">
      <c r="C623" s="10"/>
    </row>
    <row r="624">
      <c r="C624" s="10"/>
    </row>
    <row r="625">
      <c r="C625" s="10"/>
    </row>
    <row r="626">
      <c r="C626" s="10"/>
    </row>
    <row r="627">
      <c r="C627" s="10"/>
    </row>
    <row r="628">
      <c r="C628" s="10"/>
    </row>
    <row r="629">
      <c r="C629" s="10"/>
    </row>
    <row r="630">
      <c r="C630" s="10"/>
    </row>
    <row r="631">
      <c r="C631" s="10"/>
    </row>
    <row r="632">
      <c r="C632" s="10"/>
    </row>
    <row r="633">
      <c r="C633" s="10"/>
    </row>
    <row r="634">
      <c r="C634" s="10"/>
    </row>
    <row r="635">
      <c r="C635" s="10"/>
    </row>
    <row r="636">
      <c r="C636" s="10"/>
    </row>
    <row r="637">
      <c r="C637" s="10"/>
    </row>
    <row r="638">
      <c r="C638" s="10"/>
    </row>
    <row r="639">
      <c r="C639" s="10"/>
    </row>
    <row r="640">
      <c r="C640" s="10"/>
    </row>
    <row r="641">
      <c r="C641" s="10"/>
    </row>
    <row r="642">
      <c r="C642" s="10"/>
    </row>
    <row r="643">
      <c r="C643" s="10"/>
    </row>
    <row r="644">
      <c r="C644" s="10"/>
    </row>
    <row r="645">
      <c r="C645" s="10"/>
    </row>
    <row r="646">
      <c r="C646" s="10"/>
    </row>
    <row r="647">
      <c r="C647" s="10"/>
    </row>
    <row r="648">
      <c r="C648" s="10"/>
    </row>
    <row r="649">
      <c r="C649" s="10"/>
    </row>
    <row r="650">
      <c r="C650" s="10"/>
    </row>
    <row r="651">
      <c r="C651" s="10"/>
    </row>
    <row r="652">
      <c r="C652" s="10"/>
    </row>
    <row r="653">
      <c r="C653" s="10"/>
    </row>
    <row r="654">
      <c r="C654" s="10"/>
    </row>
    <row r="655">
      <c r="C655" s="10"/>
    </row>
    <row r="656">
      <c r="C656" s="10"/>
    </row>
    <row r="657">
      <c r="C657" s="10"/>
    </row>
    <row r="658">
      <c r="C658" s="10"/>
    </row>
    <row r="659">
      <c r="C659" s="10"/>
    </row>
    <row r="660">
      <c r="C660" s="10"/>
    </row>
    <row r="661">
      <c r="C661" s="10"/>
    </row>
    <row r="662">
      <c r="C662" s="10"/>
    </row>
    <row r="663">
      <c r="C663" s="10"/>
    </row>
    <row r="664">
      <c r="C664" s="10"/>
    </row>
    <row r="665">
      <c r="C665" s="10"/>
    </row>
    <row r="666">
      <c r="C666" s="10"/>
    </row>
    <row r="667">
      <c r="C667" s="10"/>
    </row>
    <row r="668">
      <c r="C668" s="10"/>
    </row>
    <row r="669">
      <c r="C669" s="10"/>
    </row>
    <row r="670">
      <c r="C670" s="10"/>
    </row>
    <row r="671">
      <c r="C671" s="10"/>
    </row>
    <row r="672">
      <c r="C672" s="10"/>
    </row>
    <row r="673">
      <c r="C673" s="10"/>
    </row>
    <row r="674">
      <c r="C674" s="10"/>
    </row>
    <row r="675">
      <c r="C675" s="10"/>
    </row>
    <row r="676">
      <c r="C676" s="10"/>
    </row>
    <row r="677">
      <c r="C677" s="10"/>
    </row>
    <row r="678">
      <c r="C678" s="10"/>
    </row>
    <row r="679">
      <c r="C679" s="10"/>
    </row>
    <row r="680">
      <c r="C680" s="10"/>
    </row>
    <row r="681">
      <c r="C681" s="10"/>
    </row>
    <row r="682">
      <c r="C682" s="10"/>
    </row>
    <row r="683">
      <c r="C683" s="10"/>
    </row>
    <row r="684">
      <c r="C684" s="10"/>
    </row>
    <row r="685">
      <c r="C685" s="10"/>
    </row>
    <row r="686">
      <c r="C686" s="10"/>
    </row>
    <row r="687">
      <c r="C687" s="10"/>
    </row>
    <row r="688">
      <c r="C688" s="10"/>
    </row>
    <row r="689">
      <c r="C689" s="10"/>
    </row>
    <row r="690">
      <c r="C690" s="10"/>
    </row>
    <row r="691">
      <c r="C691" s="10"/>
    </row>
    <row r="692">
      <c r="C692" s="10"/>
    </row>
    <row r="693">
      <c r="C693" s="10"/>
    </row>
    <row r="694">
      <c r="C694" s="10"/>
    </row>
    <row r="695">
      <c r="C695" s="10"/>
    </row>
    <row r="696">
      <c r="C696" s="10"/>
    </row>
    <row r="697">
      <c r="C697" s="10"/>
    </row>
    <row r="698">
      <c r="C698" s="10"/>
    </row>
    <row r="699">
      <c r="C699" s="10"/>
    </row>
    <row r="700">
      <c r="C700" s="10"/>
    </row>
    <row r="701">
      <c r="C701" s="10"/>
    </row>
    <row r="702">
      <c r="C702" s="10"/>
    </row>
    <row r="703">
      <c r="C703" s="10"/>
    </row>
    <row r="704">
      <c r="C704" s="10"/>
    </row>
    <row r="705">
      <c r="C705" s="10"/>
    </row>
    <row r="706">
      <c r="C706" s="10"/>
    </row>
    <row r="707">
      <c r="C707" s="10"/>
    </row>
    <row r="708">
      <c r="C708" s="10"/>
    </row>
    <row r="709">
      <c r="C709" s="10"/>
    </row>
    <row r="710">
      <c r="C710" s="10"/>
    </row>
    <row r="711">
      <c r="C711" s="10"/>
    </row>
    <row r="712">
      <c r="C712" s="10"/>
    </row>
    <row r="713">
      <c r="C713" s="10"/>
    </row>
    <row r="714">
      <c r="C714" s="10"/>
    </row>
    <row r="715">
      <c r="C715" s="10"/>
    </row>
    <row r="716">
      <c r="C716" s="10"/>
    </row>
    <row r="717">
      <c r="C717" s="10"/>
    </row>
    <row r="718">
      <c r="C718" s="10"/>
    </row>
    <row r="719">
      <c r="C719" s="10"/>
    </row>
    <row r="720">
      <c r="C720" s="10"/>
    </row>
    <row r="721">
      <c r="C721" s="10"/>
    </row>
    <row r="722">
      <c r="C722" s="10"/>
    </row>
    <row r="723">
      <c r="C723" s="10"/>
    </row>
    <row r="724">
      <c r="C724" s="10"/>
    </row>
    <row r="725">
      <c r="C725" s="10"/>
    </row>
    <row r="726">
      <c r="C726" s="10"/>
    </row>
    <row r="727">
      <c r="C727" s="10"/>
    </row>
    <row r="728">
      <c r="C728" s="10"/>
    </row>
    <row r="729">
      <c r="C729" s="10"/>
    </row>
    <row r="730">
      <c r="C730" s="10"/>
    </row>
    <row r="731">
      <c r="C731" s="10"/>
    </row>
    <row r="732">
      <c r="C732" s="10"/>
    </row>
    <row r="733">
      <c r="C733" s="10"/>
    </row>
    <row r="734">
      <c r="C734" s="10"/>
    </row>
    <row r="735">
      <c r="C735" s="10"/>
    </row>
    <row r="736">
      <c r="C736" s="10"/>
    </row>
    <row r="737">
      <c r="C737" s="10"/>
    </row>
    <row r="738">
      <c r="C738" s="10"/>
    </row>
    <row r="739">
      <c r="C739" s="10"/>
    </row>
    <row r="740">
      <c r="C740" s="10"/>
    </row>
    <row r="741">
      <c r="C741" s="10"/>
    </row>
    <row r="742">
      <c r="C742" s="10"/>
    </row>
    <row r="743">
      <c r="C743" s="10"/>
    </row>
    <row r="744">
      <c r="C744" s="10"/>
    </row>
    <row r="745">
      <c r="C745" s="10"/>
    </row>
    <row r="746">
      <c r="C746" s="10"/>
    </row>
    <row r="747">
      <c r="C747" s="10"/>
    </row>
    <row r="748">
      <c r="C748" s="10"/>
    </row>
    <row r="749">
      <c r="C749" s="10"/>
    </row>
    <row r="750">
      <c r="C750" s="10"/>
    </row>
    <row r="751">
      <c r="C751" s="10"/>
    </row>
    <row r="752">
      <c r="C752" s="10"/>
    </row>
    <row r="753">
      <c r="C753" s="10"/>
    </row>
    <row r="754">
      <c r="C754" s="10"/>
    </row>
    <row r="755">
      <c r="C755" s="10"/>
    </row>
    <row r="756">
      <c r="C756" s="10"/>
    </row>
    <row r="757">
      <c r="C757" s="10"/>
    </row>
    <row r="758">
      <c r="C758" s="10"/>
    </row>
    <row r="759">
      <c r="C759" s="10"/>
    </row>
    <row r="760">
      <c r="C760" s="10"/>
    </row>
    <row r="761">
      <c r="C761" s="10"/>
    </row>
    <row r="762">
      <c r="C762" s="10"/>
    </row>
    <row r="763">
      <c r="C763" s="10"/>
    </row>
    <row r="764">
      <c r="C764" s="10"/>
    </row>
    <row r="765">
      <c r="C765" s="10"/>
    </row>
    <row r="766">
      <c r="C766" s="10"/>
    </row>
    <row r="767">
      <c r="C767" s="10"/>
    </row>
    <row r="768">
      <c r="C768" s="10"/>
    </row>
    <row r="769">
      <c r="C769" s="10"/>
    </row>
    <row r="770">
      <c r="C770" s="10"/>
    </row>
    <row r="771">
      <c r="C771" s="10"/>
    </row>
    <row r="772">
      <c r="C772" s="10"/>
    </row>
    <row r="773">
      <c r="C773" s="10"/>
    </row>
    <row r="774">
      <c r="C774" s="10"/>
    </row>
    <row r="775">
      <c r="C775" s="10"/>
    </row>
    <row r="776">
      <c r="C776" s="10"/>
    </row>
    <row r="777">
      <c r="C777" s="10"/>
    </row>
    <row r="778">
      <c r="C778" s="10"/>
    </row>
    <row r="779">
      <c r="C779" s="10"/>
    </row>
    <row r="780">
      <c r="C780" s="10"/>
    </row>
    <row r="781">
      <c r="C781" s="10"/>
    </row>
    <row r="782">
      <c r="C782" s="10"/>
    </row>
    <row r="783">
      <c r="C783" s="10"/>
    </row>
    <row r="784">
      <c r="C784" s="10"/>
    </row>
    <row r="785">
      <c r="C785" s="10"/>
    </row>
    <row r="786">
      <c r="C786" s="10"/>
    </row>
    <row r="787">
      <c r="C787" s="10"/>
    </row>
    <row r="788">
      <c r="C788" s="10"/>
    </row>
    <row r="789">
      <c r="C789" s="10"/>
    </row>
    <row r="790">
      <c r="C790" s="10"/>
    </row>
    <row r="791">
      <c r="C791" s="10"/>
    </row>
    <row r="792">
      <c r="C792" s="10"/>
    </row>
    <row r="793">
      <c r="C793" s="10"/>
    </row>
    <row r="794">
      <c r="C794" s="10"/>
    </row>
    <row r="795">
      <c r="C795" s="10"/>
    </row>
    <row r="796">
      <c r="C796" s="10"/>
    </row>
    <row r="797">
      <c r="C797" s="10"/>
    </row>
    <row r="798">
      <c r="C798" s="10"/>
    </row>
    <row r="799">
      <c r="C799" s="10"/>
    </row>
    <row r="800">
      <c r="C800" s="10"/>
    </row>
    <row r="801">
      <c r="C801" s="10"/>
    </row>
    <row r="802">
      <c r="C802" s="10"/>
    </row>
    <row r="803">
      <c r="C803" s="10"/>
    </row>
    <row r="804">
      <c r="C804" s="10"/>
    </row>
    <row r="805">
      <c r="C805" s="10"/>
    </row>
    <row r="806">
      <c r="C806" s="10"/>
    </row>
    <row r="807">
      <c r="C807" s="10"/>
    </row>
    <row r="808">
      <c r="C808" s="10"/>
    </row>
    <row r="809">
      <c r="C809" s="10"/>
    </row>
    <row r="810">
      <c r="C810" s="10"/>
    </row>
    <row r="811">
      <c r="C811" s="10"/>
    </row>
    <row r="812">
      <c r="C812" s="10"/>
    </row>
    <row r="813">
      <c r="C813" s="10"/>
    </row>
    <row r="814">
      <c r="C814" s="10"/>
    </row>
    <row r="815">
      <c r="C815" s="10"/>
    </row>
    <row r="816">
      <c r="C816" s="10"/>
    </row>
    <row r="817">
      <c r="C817" s="10"/>
    </row>
    <row r="818">
      <c r="C818" s="10"/>
    </row>
    <row r="819">
      <c r="C819" s="10"/>
    </row>
    <row r="820">
      <c r="C820" s="10"/>
    </row>
    <row r="821">
      <c r="C821" s="10"/>
    </row>
    <row r="822">
      <c r="C822" s="10"/>
    </row>
    <row r="823">
      <c r="C823" s="10"/>
    </row>
    <row r="824">
      <c r="C824" s="10"/>
    </row>
    <row r="825">
      <c r="C825" s="10"/>
    </row>
    <row r="826">
      <c r="C826" s="10"/>
    </row>
    <row r="827">
      <c r="C827" s="10"/>
    </row>
    <row r="828">
      <c r="C828" s="10"/>
    </row>
    <row r="829">
      <c r="C829" s="10"/>
    </row>
    <row r="830">
      <c r="C830" s="10"/>
    </row>
    <row r="831">
      <c r="C831" s="10"/>
    </row>
    <row r="832">
      <c r="C832" s="10"/>
    </row>
    <row r="833">
      <c r="C833" s="10"/>
    </row>
    <row r="834">
      <c r="C834" s="10"/>
    </row>
    <row r="835">
      <c r="C835" s="10"/>
    </row>
    <row r="836">
      <c r="C836" s="10"/>
    </row>
    <row r="837">
      <c r="C837" s="10"/>
    </row>
    <row r="838">
      <c r="C838" s="10"/>
    </row>
    <row r="839">
      <c r="C839" s="10"/>
    </row>
    <row r="840">
      <c r="C840" s="10"/>
    </row>
    <row r="841">
      <c r="C841" s="10"/>
    </row>
    <row r="842">
      <c r="C842" s="10"/>
    </row>
    <row r="843">
      <c r="C843" s="10"/>
    </row>
    <row r="844">
      <c r="C844" s="10"/>
    </row>
    <row r="845">
      <c r="C845" s="10"/>
    </row>
    <row r="846">
      <c r="C846" s="10"/>
    </row>
    <row r="847">
      <c r="C847" s="10"/>
    </row>
    <row r="848">
      <c r="C848" s="10"/>
    </row>
    <row r="849">
      <c r="C849" s="10"/>
    </row>
    <row r="850">
      <c r="C850" s="10"/>
    </row>
    <row r="851">
      <c r="C851" s="10"/>
    </row>
    <row r="852">
      <c r="C852" s="10"/>
    </row>
    <row r="853">
      <c r="C853" s="10"/>
    </row>
    <row r="854">
      <c r="C854" s="10"/>
    </row>
    <row r="855">
      <c r="C855" s="10"/>
    </row>
    <row r="856">
      <c r="C856" s="10"/>
    </row>
    <row r="857">
      <c r="C857" s="10"/>
    </row>
    <row r="858">
      <c r="C858" s="10"/>
    </row>
    <row r="859">
      <c r="C859" s="10"/>
    </row>
    <row r="860">
      <c r="C860" s="10"/>
    </row>
    <row r="861">
      <c r="C861" s="10"/>
    </row>
    <row r="862">
      <c r="C862" s="10"/>
    </row>
    <row r="863">
      <c r="C863" s="10"/>
    </row>
    <row r="864">
      <c r="C864" s="10"/>
    </row>
    <row r="865">
      <c r="C865" s="10"/>
    </row>
    <row r="866">
      <c r="C866" s="10"/>
    </row>
    <row r="867">
      <c r="C867" s="10"/>
    </row>
    <row r="868">
      <c r="C868" s="10"/>
    </row>
    <row r="869">
      <c r="C869" s="10"/>
    </row>
    <row r="870">
      <c r="C870" s="10"/>
    </row>
    <row r="871">
      <c r="C871" s="10"/>
    </row>
    <row r="872">
      <c r="C872" s="10"/>
    </row>
    <row r="873">
      <c r="C873" s="10"/>
    </row>
    <row r="874">
      <c r="C874" s="10"/>
    </row>
    <row r="875">
      <c r="C875" s="10"/>
    </row>
    <row r="876">
      <c r="C876" s="10"/>
    </row>
    <row r="877">
      <c r="C877" s="10"/>
    </row>
    <row r="878">
      <c r="C878" s="10"/>
    </row>
    <row r="879">
      <c r="C879" s="10"/>
    </row>
    <row r="880">
      <c r="C880" s="10"/>
    </row>
    <row r="881">
      <c r="C881" s="10"/>
    </row>
    <row r="882">
      <c r="C882" s="10"/>
    </row>
    <row r="883">
      <c r="C883" s="10"/>
    </row>
    <row r="884">
      <c r="C884" s="10"/>
    </row>
    <row r="885">
      <c r="C885" s="10"/>
    </row>
    <row r="886">
      <c r="C886" s="10"/>
    </row>
    <row r="887">
      <c r="C887" s="10"/>
    </row>
    <row r="888">
      <c r="C888" s="10"/>
    </row>
    <row r="889">
      <c r="C889" s="10"/>
    </row>
    <row r="890">
      <c r="C890" s="10"/>
    </row>
    <row r="891">
      <c r="C891" s="10"/>
    </row>
    <row r="892">
      <c r="C892" s="10"/>
    </row>
    <row r="893">
      <c r="C893" s="10"/>
    </row>
    <row r="894">
      <c r="C894" s="10"/>
    </row>
    <row r="895">
      <c r="C895" s="10"/>
    </row>
    <row r="896">
      <c r="C896" s="10"/>
    </row>
    <row r="897">
      <c r="C897" s="10"/>
    </row>
    <row r="898">
      <c r="C898" s="10"/>
    </row>
    <row r="899">
      <c r="C899" s="10"/>
    </row>
    <row r="900">
      <c r="C900" s="10"/>
    </row>
    <row r="901">
      <c r="C901" s="10"/>
    </row>
    <row r="902">
      <c r="C902" s="10"/>
    </row>
    <row r="903">
      <c r="C903" s="10"/>
    </row>
    <row r="904">
      <c r="C904" s="10"/>
    </row>
    <row r="905">
      <c r="C905" s="10"/>
    </row>
    <row r="906">
      <c r="C906" s="10"/>
    </row>
    <row r="907">
      <c r="C907" s="10"/>
    </row>
    <row r="908">
      <c r="C908" s="10"/>
    </row>
    <row r="909">
      <c r="C909" s="10"/>
    </row>
    <row r="910">
      <c r="C910" s="10"/>
    </row>
    <row r="911">
      <c r="C911" s="10"/>
    </row>
    <row r="912">
      <c r="C912" s="10"/>
    </row>
    <row r="913">
      <c r="C913" s="10"/>
    </row>
    <row r="914">
      <c r="C914" s="10"/>
    </row>
    <row r="915">
      <c r="C915" s="10"/>
    </row>
    <row r="916">
      <c r="C916" s="10"/>
    </row>
    <row r="917">
      <c r="C917" s="10"/>
    </row>
    <row r="918">
      <c r="C918" s="10"/>
    </row>
    <row r="919">
      <c r="C919" s="10"/>
    </row>
    <row r="920">
      <c r="C920" s="10"/>
    </row>
    <row r="921">
      <c r="C921" s="10"/>
    </row>
    <row r="922">
      <c r="C922" s="10"/>
    </row>
    <row r="923">
      <c r="C923" s="10"/>
    </row>
    <row r="924">
      <c r="C924" s="10"/>
    </row>
    <row r="925">
      <c r="C925" s="10"/>
    </row>
    <row r="926">
      <c r="C926" s="10"/>
    </row>
    <row r="927">
      <c r="C927" s="10"/>
    </row>
    <row r="928">
      <c r="C928" s="10"/>
    </row>
    <row r="929">
      <c r="C929" s="10"/>
    </row>
    <row r="930">
      <c r="C930" s="10"/>
    </row>
    <row r="931">
      <c r="C931" s="10"/>
    </row>
    <row r="932">
      <c r="C932" s="10"/>
    </row>
    <row r="933">
      <c r="C933" s="10"/>
    </row>
    <row r="934">
      <c r="C934" s="10"/>
    </row>
    <row r="935">
      <c r="C935" s="10"/>
    </row>
    <row r="936">
      <c r="C936" s="10"/>
    </row>
    <row r="937">
      <c r="C937" s="10"/>
    </row>
    <row r="938">
      <c r="C938" s="10"/>
    </row>
    <row r="939">
      <c r="C939" s="10"/>
    </row>
    <row r="940">
      <c r="C940" s="10"/>
    </row>
    <row r="941">
      <c r="C941" s="10"/>
    </row>
    <row r="942">
      <c r="C942" s="10"/>
    </row>
    <row r="943">
      <c r="C943" s="10"/>
    </row>
    <row r="944">
      <c r="C944" s="10"/>
    </row>
    <row r="945">
      <c r="C945" s="10"/>
    </row>
    <row r="946">
      <c r="C946" s="10"/>
    </row>
    <row r="947">
      <c r="C947" s="10"/>
    </row>
    <row r="948">
      <c r="C948" s="10"/>
    </row>
    <row r="949">
      <c r="C949" s="10"/>
    </row>
    <row r="950">
      <c r="C950" s="10"/>
    </row>
    <row r="951">
      <c r="C951" s="10"/>
    </row>
    <row r="952">
      <c r="C952" s="10"/>
    </row>
    <row r="953">
      <c r="C953" s="10"/>
    </row>
    <row r="954">
      <c r="C954" s="10"/>
    </row>
    <row r="955">
      <c r="C955" s="10"/>
    </row>
    <row r="956">
      <c r="C956" s="10"/>
    </row>
    <row r="957">
      <c r="C957" s="10"/>
    </row>
    <row r="958">
      <c r="C958" s="10"/>
    </row>
    <row r="959">
      <c r="C959" s="10"/>
    </row>
    <row r="960">
      <c r="C960" s="10"/>
    </row>
    <row r="961">
      <c r="C961" s="10"/>
    </row>
    <row r="962">
      <c r="C962" s="10"/>
    </row>
    <row r="963">
      <c r="C963" s="10"/>
    </row>
    <row r="964">
      <c r="C964" s="10"/>
    </row>
    <row r="965">
      <c r="C965" s="10"/>
    </row>
    <row r="966">
      <c r="C966" s="10"/>
    </row>
    <row r="967">
      <c r="C967" s="10"/>
    </row>
    <row r="968">
      <c r="C968" s="10"/>
    </row>
    <row r="969">
      <c r="C969" s="10"/>
    </row>
    <row r="970">
      <c r="C970" s="10"/>
    </row>
    <row r="971">
      <c r="C971" s="10"/>
    </row>
    <row r="972">
      <c r="C972" s="10"/>
    </row>
    <row r="973">
      <c r="C973" s="10"/>
    </row>
    <row r="974">
      <c r="C974" s="10"/>
    </row>
    <row r="975">
      <c r="C975" s="10"/>
    </row>
    <row r="976">
      <c r="C976" s="10"/>
    </row>
    <row r="977">
      <c r="C977" s="10"/>
    </row>
    <row r="978">
      <c r="C978" s="10"/>
    </row>
    <row r="979">
      <c r="C979" s="10"/>
    </row>
    <row r="980">
      <c r="C980" s="10"/>
    </row>
    <row r="981">
      <c r="C981" s="10"/>
    </row>
    <row r="982">
      <c r="C982" s="10"/>
    </row>
    <row r="983">
      <c r="C983" s="10"/>
    </row>
    <row r="984">
      <c r="C984" s="10"/>
    </row>
    <row r="985">
      <c r="C985" s="10"/>
    </row>
    <row r="986">
      <c r="C986" s="10"/>
    </row>
    <row r="987">
      <c r="C987" s="10"/>
    </row>
    <row r="988">
      <c r="C988" s="10"/>
    </row>
    <row r="989">
      <c r="C989" s="10"/>
    </row>
    <row r="990">
      <c r="C990" s="10"/>
    </row>
    <row r="991">
      <c r="C991" s="10"/>
    </row>
    <row r="992">
      <c r="C992" s="10"/>
    </row>
    <row r="993">
      <c r="C993" s="10"/>
    </row>
    <row r="994">
      <c r="C994" s="10"/>
    </row>
    <row r="995">
      <c r="C995" s="10"/>
    </row>
    <row r="996">
      <c r="C996" s="10"/>
    </row>
    <row r="997">
      <c r="C997" s="10"/>
    </row>
    <row r="998">
      <c r="C998" s="10"/>
    </row>
    <row r="999">
      <c r="C999" s="10"/>
    </row>
    <row r="1000">
      <c r="C1000" s="10"/>
    </row>
    <row r="1001">
      <c r="C1001" s="10"/>
    </row>
    <row r="1002">
      <c r="C1002" s="10"/>
    </row>
    <row r="1003">
      <c r="C1003" s="10"/>
    </row>
    <row r="1004">
      <c r="C1004" s="10"/>
    </row>
    <row r="1005">
      <c r="C1005" s="10"/>
    </row>
    <row r="1006">
      <c r="C1006" s="10"/>
    </row>
    <row r="1007">
      <c r="C1007" s="10"/>
    </row>
    <row r="1008">
      <c r="C1008" s="10"/>
    </row>
    <row r="1009">
      <c r="C1009" s="10"/>
    </row>
    <row r="1010">
      <c r="C1010" s="10"/>
    </row>
    <row r="1011">
      <c r="C1011" s="10"/>
    </row>
    <row r="1012">
      <c r="C1012" s="10"/>
    </row>
    <row r="1013">
      <c r="C1013" s="10"/>
    </row>
    <row r="1014">
      <c r="C1014" s="10"/>
    </row>
    <row r="1015">
      <c r="C1015" s="10"/>
    </row>
    <row r="1016">
      <c r="C1016" s="10"/>
    </row>
    <row r="1017">
      <c r="C1017" s="10"/>
    </row>
    <row r="1018">
      <c r="C1018" s="10"/>
    </row>
    <row r="1019">
      <c r="C1019" s="10"/>
    </row>
    <row r="1020">
      <c r="C1020" s="10"/>
    </row>
    <row r="1021">
      <c r="C1021" s="10"/>
    </row>
    <row r="1022">
      <c r="C1022" s="10"/>
    </row>
    <row r="1023">
      <c r="C1023" s="10"/>
    </row>
    <row r="1024">
      <c r="C1024" s="10"/>
    </row>
    <row r="1025">
      <c r="C1025" s="10"/>
    </row>
    <row r="1026">
      <c r="C1026" s="10"/>
    </row>
    <row r="1027">
      <c r="C1027" s="10"/>
    </row>
    <row r="1028">
      <c r="C1028" s="10"/>
    </row>
    <row r="1029">
      <c r="C1029" s="10"/>
    </row>
    <row r="1030">
      <c r="C1030" s="10"/>
    </row>
    <row r="1031">
      <c r="C1031" s="10"/>
    </row>
    <row r="1032">
      <c r="C1032" s="10"/>
    </row>
    <row r="1033">
      <c r="C1033" s="10"/>
    </row>
    <row r="1034">
      <c r="C1034" s="10"/>
    </row>
    <row r="1035">
      <c r="C1035" s="10"/>
    </row>
    <row r="1036">
      <c r="C1036" s="10"/>
    </row>
    <row r="1037">
      <c r="C1037" s="10"/>
    </row>
    <row r="1038">
      <c r="C1038" s="10"/>
    </row>
    <row r="1039">
      <c r="C1039" s="10"/>
    </row>
    <row r="1040">
      <c r="C1040" s="10"/>
    </row>
    <row r="1041">
      <c r="C1041" s="10"/>
    </row>
    <row r="1042">
      <c r="C1042" s="10"/>
    </row>
    <row r="1043">
      <c r="C1043" s="10"/>
    </row>
    <row r="1044">
      <c r="C1044" s="10"/>
    </row>
    <row r="1045">
      <c r="C1045" s="10"/>
    </row>
    <row r="1046">
      <c r="C1046" s="10"/>
    </row>
    <row r="1047">
      <c r="C1047" s="10"/>
    </row>
    <row r="1048">
      <c r="C1048" s="10"/>
    </row>
    <row r="1049">
      <c r="C1049" s="10"/>
    </row>
    <row r="1050">
      <c r="C1050" s="10"/>
    </row>
    <row r="1051">
      <c r="C1051" s="10"/>
    </row>
    <row r="1052">
      <c r="C1052" s="10"/>
    </row>
    <row r="1053">
      <c r="C1053" s="10"/>
    </row>
    <row r="1054">
      <c r="C1054" s="10"/>
    </row>
    <row r="1055">
      <c r="C1055" s="10"/>
    </row>
    <row r="1056">
      <c r="C1056" s="10"/>
    </row>
    <row r="1057">
      <c r="C1057" s="10"/>
    </row>
    <row r="1058">
      <c r="C1058" s="10"/>
    </row>
    <row r="1059">
      <c r="C1059" s="10"/>
    </row>
    <row r="1060">
      <c r="C1060" s="10"/>
    </row>
    <row r="1061">
      <c r="C1061" s="10"/>
    </row>
    <row r="1062">
      <c r="C1062" s="10"/>
    </row>
    <row r="1063">
      <c r="C1063" s="10"/>
    </row>
    <row r="1064">
      <c r="C1064" s="10"/>
    </row>
    <row r="1065">
      <c r="C1065" s="10"/>
    </row>
    <row r="1066">
      <c r="C1066" s="10"/>
    </row>
    <row r="1067">
      <c r="C1067" s="10"/>
    </row>
  </sheetData>
  <hyperlinks>
    <hyperlink r:id="rId1" ref="G2"/>
    <hyperlink r:id="rId2" ref="H2"/>
    <hyperlink r:id="rId3" ref="I2"/>
    <hyperlink r:id="rId4" ref="G3"/>
    <hyperlink r:id="rId5" ref="H3"/>
    <hyperlink r:id="rId6" ref="I3"/>
    <hyperlink r:id="rId7" ref="G4"/>
    <hyperlink r:id="rId8" ref="H4"/>
    <hyperlink r:id="rId9" location=":~:text=The%20Environment%20Agency%20charges%20%C2%A3,are%20not%20specialist%20nuclear%20regulators." ref="I4"/>
    <hyperlink display="Black Mass" location="'NMC-Pyro'!A79" ref="G8"/>
    <hyperlink display="Calculations" location="'NMC-Pyro'!A39" ref="G9"/>
    <hyperlink display="Calculations" location="'NMC-Pyro'!A39" ref="H9"/>
    <hyperlink display="Calculations" location="'NMC-Pyro'!A39" ref="I9"/>
    <hyperlink r:id="rId10" ref="G10"/>
    <hyperlink r:id="rId11" ref="H10"/>
    <hyperlink r:id="rId12" ref="I10"/>
    <hyperlink r:id="rId13" ref="G11"/>
    <hyperlink r:id="rId14" ref="H11"/>
    <hyperlink r:id="rId15" ref="I11"/>
    <hyperlink r:id="rId16" ref="G12"/>
    <hyperlink r:id="rId17" ref="H12"/>
    <hyperlink r:id="rId18" ref="I12"/>
    <hyperlink r:id="rId19" ref="G13"/>
    <hyperlink r:id="rId20" ref="H13"/>
    <hyperlink r:id="rId21" ref="I13"/>
    <hyperlink display="Calculations" location="'NMC-Pyro'!A52" ref="G14"/>
    <hyperlink display="Calculations" location="'NMC-Pyro'!A52" ref="H14"/>
    <hyperlink display="Calculations" location="'NMC-Pyro'!A52" ref="I14"/>
    <hyperlink display="Calculations" location="'NMC-Pyro'!A61" ref="G15"/>
    <hyperlink display="Calculations" location="'NMC-Pyro'!A61" ref="H15"/>
    <hyperlink display="Calculations" location="'NMC-Pyro'!A61" ref="I15"/>
    <hyperlink r:id="rId22" ref="J23"/>
    <hyperlink r:id="rId23" ref="K23"/>
    <hyperlink display="Calculations" location="'NMC-Pyro'!A70" ref="L23"/>
    <hyperlink r:id="rId24" ref="J24"/>
    <hyperlink r:id="rId25" ref="K24"/>
    <hyperlink r:id="rId26" ref="G30"/>
    <hyperlink r:id="rId27" ref="H30"/>
    <hyperlink r:id="rId28" ref="I30"/>
    <hyperlink r:id="rId29" ref="A35"/>
    <hyperlink display="kWh/ton" location="'LFP-Direct'!A49" ref="B38"/>
    <hyperlink r:id="rId30" ref="A45"/>
    <hyperlink r:id="rId31" ref="C45"/>
    <hyperlink r:id="rId32" ref="D45"/>
    <hyperlink r:id="rId33" ref="E45"/>
    <hyperlink r:id="rId34" ref="A46"/>
    <hyperlink r:id="rId35" ref="C46"/>
    <hyperlink r:id="rId36" location=":~:text=USA%20natural%20gas%20prices%2C%20December,U.S.%20Dollar%20per%20kWh%20for" ref="D46"/>
    <hyperlink r:id="rId37" location=":~:text=The%20EU%20average%20price%20%E2%80%94%20a,Source%3A%20Eurostat%20(nrg_pc_203)" ref="E46"/>
    <hyperlink r:id="rId38" ref="A47"/>
    <hyperlink display="CN Value " location="'LFP-Direct'!C61" ref="C50"/>
    <hyperlink display="US Value" location="'LFP-Direct'!D61" ref="D50"/>
    <hyperlink display="EU Value" location="'LFP-Direct'!E61" ref="E50"/>
    <hyperlink r:id="rId39" ref="A55"/>
    <hyperlink r:id="rId40" ref="C55"/>
    <hyperlink r:id="rId41" ref="D55"/>
    <hyperlink r:id="rId42" ref="E55"/>
    <hyperlink r:id="rId43" ref="D56"/>
    <hyperlink display="CN Value" location="'LFP-Direct'!C70" ref="C59"/>
    <hyperlink display="US Value" location="'LFP-Direct'!D70" ref="D59"/>
    <hyperlink display="EU Value" location="'LFP-Direct'!E70" ref="E59"/>
    <hyperlink r:id="rId44" ref="C64"/>
    <hyperlink r:id="rId45" ref="D64"/>
    <hyperlink r:id="rId46" ref="E64"/>
    <hyperlink r:id="rId47" ref="D67"/>
    <hyperlink r:id="rId48" ref="E70"/>
    <hyperlink r:id="rId49" ref="A90"/>
    <hyperlink r:id="rId50" ref="A91"/>
  </hyperlinks>
  <drawing r:id="rId5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3.25"/>
    <col customWidth="1" min="2" max="2" width="19.75"/>
    <col customWidth="1" min="3" max="3" width="16.38"/>
    <col customWidth="1" min="4" max="4" width="21.88"/>
    <col customWidth="1" min="5" max="5" width="17.75"/>
    <col customWidth="1" min="6" max="6" width="17.5"/>
    <col customWidth="1" min="7" max="7" width="20.88"/>
    <col customWidth="1" min="8" max="9" width="20.13"/>
    <col customWidth="1" min="11" max="11" width="15.13"/>
    <col customWidth="1" min="12" max="12" width="14.0"/>
    <col customWidth="1" min="13" max="13" width="36.5"/>
    <col customWidth="1" min="15" max="15" width="17.6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167</v>
      </c>
      <c r="B2" s="4" t="s">
        <v>10</v>
      </c>
      <c r="C2" s="5">
        <v>1000.0</v>
      </c>
      <c r="D2" s="6">
        <f>VLOOKUP(D8, B141:G155, 4)</f>
        <v>8000</v>
      </c>
      <c r="E2" s="6">
        <f>VLOOKUP(E8, B141:G155, 5)</f>
        <v>960000</v>
      </c>
      <c r="F2" s="6">
        <f>VLOOKUP(F8, B141:G155, 6)</f>
        <v>900000</v>
      </c>
      <c r="G2" s="8" t="s">
        <v>168</v>
      </c>
      <c r="H2" s="8" t="s">
        <v>168</v>
      </c>
      <c r="I2" s="8" t="s">
        <v>168</v>
      </c>
    </row>
    <row r="3">
      <c r="A3" s="4" t="s">
        <v>11</v>
      </c>
      <c r="B3" s="4" t="s">
        <v>10</v>
      </c>
      <c r="C3" s="5">
        <v>1000.0</v>
      </c>
      <c r="D3" s="6">
        <f>VLOOKUP(D8, B107:G121, 4)</f>
        <v>1000</v>
      </c>
      <c r="E3" s="6">
        <f>VLOOKUP(E8, B107:G121, 5)</f>
        <v>1600000</v>
      </c>
      <c r="F3" s="6">
        <f>VLOOKUP(F8, B107:G121, 6)</f>
        <v>1500000</v>
      </c>
      <c r="G3" s="8" t="s">
        <v>12</v>
      </c>
      <c r="H3" s="8" t="s">
        <v>12</v>
      </c>
      <c r="I3" s="8" t="s">
        <v>12</v>
      </c>
    </row>
    <row r="4">
      <c r="A4" s="4" t="s">
        <v>13</v>
      </c>
      <c r="B4" s="4" t="s">
        <v>10</v>
      </c>
      <c r="C4" s="5">
        <v>1000.0</v>
      </c>
      <c r="D4" s="6">
        <f>VLOOKUP(D8, B124:G138, 4)</f>
        <v>150</v>
      </c>
      <c r="E4" s="6">
        <f>VLOOKUP(E8, B124:G138, 5)</f>
        <v>22000</v>
      </c>
      <c r="F4" s="6">
        <f>VLOOKUP(F8, B124:G138, 6)</f>
        <v>25000</v>
      </c>
      <c r="G4" s="8" t="s">
        <v>126</v>
      </c>
      <c r="H4" s="8" t="s">
        <v>14</v>
      </c>
      <c r="I4" s="8" t="s">
        <v>14</v>
      </c>
    </row>
    <row r="5">
      <c r="A5" s="9" t="s">
        <v>15</v>
      </c>
      <c r="C5" s="10"/>
      <c r="D5" s="11">
        <f t="shared" ref="D5:F5" si="1">SUM(D2:D4)*1000</f>
        <v>9150000</v>
      </c>
      <c r="E5" s="12">
        <f t="shared" si="1"/>
        <v>2582000000</v>
      </c>
      <c r="F5" s="12">
        <f t="shared" si="1"/>
        <v>2425000000</v>
      </c>
    </row>
    <row r="6">
      <c r="A6" s="9" t="s">
        <v>16</v>
      </c>
      <c r="C6" s="14" t="s">
        <v>17</v>
      </c>
      <c r="D6" s="6">
        <v>5.0</v>
      </c>
    </row>
    <row r="7">
      <c r="A7" s="4"/>
      <c r="B7" s="4"/>
      <c r="C7" s="14"/>
      <c r="D7" s="4"/>
    </row>
    <row r="8">
      <c r="A8" s="4" t="s">
        <v>18</v>
      </c>
      <c r="B8" s="4" t="s">
        <v>19</v>
      </c>
      <c r="C8" s="14" t="s">
        <v>20</v>
      </c>
      <c r="D8" s="6">
        <f>Summary!L11</f>
        <v>1</v>
      </c>
      <c r="E8" s="7">
        <f>Summary!M11</f>
        <v>292000</v>
      </c>
      <c r="F8" s="6">
        <f>Summary!N11</f>
        <v>226000</v>
      </c>
      <c r="G8" s="8" t="s">
        <v>141</v>
      </c>
    </row>
    <row r="9">
      <c r="A9" s="4" t="s">
        <v>21</v>
      </c>
      <c r="B9" s="4" t="s">
        <v>22</v>
      </c>
      <c r="C9" s="14" t="s">
        <v>23</v>
      </c>
      <c r="D9" s="15">
        <f t="shared" ref="D9:F9" si="2">C47</f>
        <v>206.5186759</v>
      </c>
      <c r="E9" s="16">
        <f t="shared" si="2"/>
        <v>228.913368</v>
      </c>
      <c r="F9" s="16">
        <f t="shared" si="2"/>
        <v>481.83956</v>
      </c>
      <c r="G9" s="8" t="s">
        <v>24</v>
      </c>
      <c r="H9" s="17" t="s">
        <v>24</v>
      </c>
      <c r="I9" s="17" t="s">
        <v>24</v>
      </c>
      <c r="J9" s="13"/>
      <c r="L9" s="18"/>
      <c r="M9" s="18"/>
    </row>
    <row r="10">
      <c r="A10" s="4" t="s">
        <v>25</v>
      </c>
      <c r="B10" s="4" t="s">
        <v>22</v>
      </c>
      <c r="C10" s="14" t="s">
        <v>23</v>
      </c>
      <c r="D10" s="6">
        <f>Summary!L13</f>
        <v>160</v>
      </c>
      <c r="E10" s="16">
        <f>C79</f>
        <v>253.5714286</v>
      </c>
      <c r="F10" s="15">
        <f>C80</f>
        <v>283.1428571</v>
      </c>
      <c r="G10" s="8" t="s">
        <v>26</v>
      </c>
      <c r="H10" s="17" t="s">
        <v>26</v>
      </c>
      <c r="I10" s="17" t="s">
        <v>26</v>
      </c>
    </row>
    <row r="11">
      <c r="A11" s="4" t="s">
        <v>27</v>
      </c>
      <c r="B11" s="4" t="s">
        <v>22</v>
      </c>
      <c r="C11" s="14" t="s">
        <v>23</v>
      </c>
      <c r="D11" s="6">
        <v>310.0</v>
      </c>
      <c r="E11" s="7">
        <v>350.0</v>
      </c>
      <c r="F11" s="7">
        <v>350.0</v>
      </c>
      <c r="G11" s="8" t="s">
        <v>28</v>
      </c>
      <c r="H11" s="8" t="s">
        <v>28</v>
      </c>
      <c r="I11" s="8" t="s">
        <v>28</v>
      </c>
    </row>
    <row r="12">
      <c r="A12" s="4" t="s">
        <v>29</v>
      </c>
      <c r="B12" s="4" t="s">
        <v>22</v>
      </c>
      <c r="C12" s="14" t="s">
        <v>23</v>
      </c>
      <c r="D12" s="6">
        <v>45.0</v>
      </c>
      <c r="E12" s="7">
        <v>19.0</v>
      </c>
      <c r="F12" s="7">
        <v>19.0</v>
      </c>
      <c r="G12" s="8" t="s">
        <v>30</v>
      </c>
      <c r="H12" s="17" t="s">
        <v>30</v>
      </c>
      <c r="I12" s="17" t="s">
        <v>30</v>
      </c>
    </row>
    <row r="13">
      <c r="A13" s="4" t="s">
        <v>31</v>
      </c>
      <c r="B13" s="4" t="s">
        <v>22</v>
      </c>
      <c r="C13" s="14" t="s">
        <v>23</v>
      </c>
      <c r="D13" s="7">
        <f>Summary!L12</f>
        <v>900</v>
      </c>
      <c r="E13" s="7">
        <f>Summary!M12</f>
        <v>0</v>
      </c>
      <c r="F13" s="7">
        <f>Summary!N12</f>
        <v>0</v>
      </c>
      <c r="G13" s="8" t="s">
        <v>32</v>
      </c>
      <c r="H13" s="17" t="s">
        <v>32</v>
      </c>
      <c r="I13" s="17" t="s">
        <v>32</v>
      </c>
    </row>
    <row r="14">
      <c r="A14" s="4" t="s">
        <v>33</v>
      </c>
      <c r="B14" s="4" t="s">
        <v>22</v>
      </c>
      <c r="C14" s="14" t="s">
        <v>23</v>
      </c>
      <c r="D14" s="15">
        <f t="shared" ref="D14:F14" si="3">C57</f>
        <v>12.5</v>
      </c>
      <c r="E14" s="16">
        <f t="shared" si="3"/>
        <v>15.3</v>
      </c>
      <c r="F14" s="21">
        <f t="shared" si="3"/>
        <v>18</v>
      </c>
      <c r="G14" s="8" t="s">
        <v>24</v>
      </c>
      <c r="H14" s="8" t="s">
        <v>24</v>
      </c>
      <c r="I14" s="8" t="s">
        <v>24</v>
      </c>
      <c r="M14" s="18"/>
      <c r="O14" s="18"/>
      <c r="P14" s="13"/>
    </row>
    <row r="15">
      <c r="A15" s="4" t="s">
        <v>34</v>
      </c>
      <c r="B15" s="4" t="s">
        <v>22</v>
      </c>
      <c r="C15" s="14" t="s">
        <v>23</v>
      </c>
      <c r="D15" s="15">
        <f t="shared" ref="D15:F15" si="4">C66</f>
        <v>17.77777778</v>
      </c>
      <c r="E15" s="16">
        <f t="shared" si="4"/>
        <v>13.76</v>
      </c>
      <c r="F15" s="22">
        <f t="shared" si="4"/>
        <v>14.4</v>
      </c>
      <c r="G15" s="8" t="s">
        <v>24</v>
      </c>
      <c r="H15" s="8" t="s">
        <v>24</v>
      </c>
      <c r="I15" s="8" t="s">
        <v>24</v>
      </c>
      <c r="M15" s="18"/>
      <c r="O15" s="18"/>
      <c r="Q15" s="4"/>
    </row>
    <row r="16">
      <c r="A16" s="4" t="s">
        <v>35</v>
      </c>
      <c r="B16" s="4" t="s">
        <v>22</v>
      </c>
      <c r="C16" s="5" t="s">
        <v>36</v>
      </c>
      <c r="D16" s="6">
        <v>0.0</v>
      </c>
      <c r="E16" s="6">
        <v>0.0</v>
      </c>
      <c r="F16" s="6">
        <v>0.0</v>
      </c>
    </row>
    <row r="17">
      <c r="A17" s="4" t="s">
        <v>37</v>
      </c>
      <c r="B17" s="4" t="s">
        <v>22</v>
      </c>
      <c r="C17" s="5" t="s">
        <v>36</v>
      </c>
      <c r="D17" s="6">
        <v>0.0</v>
      </c>
      <c r="E17" s="6">
        <v>0.0</v>
      </c>
      <c r="F17" s="6">
        <v>0.0</v>
      </c>
    </row>
    <row r="18">
      <c r="A18" s="4" t="s">
        <v>38</v>
      </c>
      <c r="B18" s="4" t="s">
        <v>22</v>
      </c>
      <c r="C18" s="5" t="s">
        <v>36</v>
      </c>
      <c r="D18" s="6">
        <v>0.0</v>
      </c>
      <c r="E18" s="6">
        <v>0.0</v>
      </c>
      <c r="F18" s="6">
        <v>0.0</v>
      </c>
    </row>
    <row r="19">
      <c r="A19" s="23" t="s">
        <v>39</v>
      </c>
      <c r="B19" s="24" t="s">
        <v>22</v>
      </c>
      <c r="C19" s="25" t="s">
        <v>36</v>
      </c>
      <c r="D19" s="26">
        <v>0.0</v>
      </c>
      <c r="E19" s="26">
        <v>0.0</v>
      </c>
      <c r="F19" s="26">
        <v>0.0</v>
      </c>
    </row>
    <row r="20">
      <c r="A20" s="9" t="s">
        <v>40</v>
      </c>
      <c r="C20" s="10"/>
      <c r="D20" s="11">
        <f t="shared" ref="D20:F20" si="5">SUM(D9:D15) * D8 + SUM(D16:D19) * 1000</f>
        <v>1651.796454</v>
      </c>
      <c r="E20" s="12">
        <f t="shared" si="5"/>
        <v>257119080.6</v>
      </c>
      <c r="F20" s="12">
        <f t="shared" si="5"/>
        <v>263602426.3</v>
      </c>
    </row>
    <row r="21">
      <c r="B21" s="9"/>
      <c r="C21" s="10"/>
      <c r="E21" s="9"/>
    </row>
    <row r="22">
      <c r="A22" s="9" t="s">
        <v>42</v>
      </c>
      <c r="B22" s="27" t="s">
        <v>43</v>
      </c>
      <c r="C22" s="83" t="s">
        <v>44</v>
      </c>
      <c r="D22" s="9" t="s">
        <v>128</v>
      </c>
      <c r="E22" s="109" t="s">
        <v>169</v>
      </c>
      <c r="F22" s="2" t="s">
        <v>47</v>
      </c>
      <c r="G22" s="1" t="s">
        <v>48</v>
      </c>
      <c r="H22" s="1" t="s">
        <v>49</v>
      </c>
      <c r="I22" s="1" t="s">
        <v>50</v>
      </c>
    </row>
    <row r="23">
      <c r="A23" s="4" t="s">
        <v>170</v>
      </c>
      <c r="B23" s="30">
        <v>0.1</v>
      </c>
      <c r="C23" s="30">
        <v>0.95</v>
      </c>
      <c r="D23" s="31">
        <f>B23*C23*A91</f>
        <v>0.09025</v>
      </c>
      <c r="E23" s="14" t="s">
        <v>23</v>
      </c>
      <c r="F23" s="32">
        <v>9636.0</v>
      </c>
      <c r="G23" s="13">
        <f t="shared" ref="G23:G27" si="6">$D$8*$D23*$F23</f>
        <v>869.649</v>
      </c>
      <c r="H23" s="33">
        <f>E8*D23*F23</f>
        <v>253937508</v>
      </c>
      <c r="I23" s="33">
        <f>F8*D23*F23</f>
        <v>196540674</v>
      </c>
      <c r="J23" s="19" t="s">
        <v>54</v>
      </c>
      <c r="K23" s="17" t="s">
        <v>52</v>
      </c>
      <c r="L23" s="8" t="s">
        <v>53</v>
      </c>
    </row>
    <row r="24">
      <c r="A24" s="4" t="s">
        <v>171</v>
      </c>
      <c r="B24" s="30">
        <v>0.027</v>
      </c>
      <c r="C24" s="30">
        <v>0.95</v>
      </c>
      <c r="D24" s="31">
        <f>B24*C24*A91</f>
        <v>0.0243675</v>
      </c>
      <c r="E24" s="14" t="s">
        <v>23</v>
      </c>
      <c r="F24" s="32">
        <v>1464.0</v>
      </c>
      <c r="G24" s="13">
        <f t="shared" si="6"/>
        <v>35.67402</v>
      </c>
      <c r="H24" s="33">
        <f>E8*D24*F24</f>
        <v>10416813.84</v>
      </c>
      <c r="I24" s="33">
        <f>F8*D24*F24</f>
        <v>8062328.52</v>
      </c>
      <c r="J24" s="17" t="s">
        <v>54</v>
      </c>
      <c r="K24" s="93"/>
      <c r="L24" s="18"/>
    </row>
    <row r="25">
      <c r="A25" s="4" t="s">
        <v>172</v>
      </c>
      <c r="B25" s="30">
        <v>0.18</v>
      </c>
      <c r="C25" s="30">
        <v>0.98</v>
      </c>
      <c r="D25" s="31">
        <f>B25*C25*A91</f>
        <v>0.16758</v>
      </c>
      <c r="E25" s="14" t="s">
        <v>23</v>
      </c>
      <c r="F25" s="32">
        <v>323.0</v>
      </c>
      <c r="G25" s="13">
        <f t="shared" si="6"/>
        <v>54.12834</v>
      </c>
      <c r="H25" s="33">
        <f>E8*D25*F25</f>
        <v>15805475.28</v>
      </c>
      <c r="I25" s="33">
        <f>F8*D25*F25</f>
        <v>12233004.84</v>
      </c>
      <c r="J25" s="19" t="s">
        <v>54</v>
      </c>
      <c r="K25" s="17" t="s">
        <v>52</v>
      </c>
      <c r="L25" s="8" t="s">
        <v>53</v>
      </c>
    </row>
    <row r="26">
      <c r="A26" s="4" t="s">
        <v>56</v>
      </c>
      <c r="B26" s="30">
        <v>0.28</v>
      </c>
      <c r="C26" s="30">
        <v>0.95</v>
      </c>
      <c r="D26" s="31">
        <f>B26*C26*A91</f>
        <v>0.2527</v>
      </c>
      <c r="E26" s="14" t="s">
        <v>23</v>
      </c>
      <c r="F26" s="32">
        <v>2000.0</v>
      </c>
      <c r="G26" s="13">
        <f t="shared" si="6"/>
        <v>505.4</v>
      </c>
      <c r="H26" s="33">
        <f>E8*D26*F26</f>
        <v>147576800</v>
      </c>
      <c r="I26" s="33">
        <f>F8*D26*F26</f>
        <v>114220400</v>
      </c>
      <c r="J26" s="19" t="s">
        <v>54</v>
      </c>
      <c r="K26" s="17" t="s">
        <v>52</v>
      </c>
      <c r="L26" s="8" t="s">
        <v>53</v>
      </c>
    </row>
    <row r="27">
      <c r="A27" s="4" t="s">
        <v>143</v>
      </c>
      <c r="B27" s="30">
        <v>0.07</v>
      </c>
      <c r="C27" s="30">
        <v>0.75</v>
      </c>
      <c r="D27" s="31">
        <f>B27*C27*A91</f>
        <v>0.049875</v>
      </c>
      <c r="E27" s="14" t="s">
        <v>23</v>
      </c>
      <c r="F27" s="34">
        <f>71200/7.25</f>
        <v>9820.689655</v>
      </c>
      <c r="G27" s="13">
        <f t="shared" si="6"/>
        <v>489.8068966</v>
      </c>
      <c r="H27" s="33">
        <f>E8*D27*F27</f>
        <v>143023613.8</v>
      </c>
      <c r="I27" s="33">
        <f>F8*D27*F27</f>
        <v>110696358.6</v>
      </c>
      <c r="J27" s="19" t="s">
        <v>54</v>
      </c>
      <c r="K27" s="17" t="s">
        <v>52</v>
      </c>
      <c r="L27" s="8" t="s">
        <v>53</v>
      </c>
    </row>
    <row r="28">
      <c r="C28" s="10"/>
    </row>
    <row r="29">
      <c r="A29" s="9" t="s">
        <v>58</v>
      </c>
      <c r="C29" s="10"/>
      <c r="D29" s="36">
        <f t="shared" ref="D29:F29" si="7">SUM(G23:G27)</f>
        <v>1954.658257</v>
      </c>
      <c r="E29" s="35">
        <f t="shared" si="7"/>
        <v>570760210.9</v>
      </c>
      <c r="F29" s="35">
        <f t="shared" si="7"/>
        <v>441752766</v>
      </c>
    </row>
    <row r="30">
      <c r="A30" s="9" t="s">
        <v>59</v>
      </c>
      <c r="C30" s="10"/>
      <c r="D30" s="36">
        <f>D5/D6</f>
        <v>1830000</v>
      </c>
      <c r="E30" s="37">
        <f>E5/D6</f>
        <v>516400000</v>
      </c>
      <c r="F30" s="37">
        <f>F5/D6</f>
        <v>485000000</v>
      </c>
    </row>
    <row r="31">
      <c r="A31" s="9" t="s">
        <v>60</v>
      </c>
      <c r="C31" s="10"/>
      <c r="D31" s="36">
        <f t="shared" ref="D31:F31" si="8">D29-(D20+D30)</f>
        <v>-1829697.138</v>
      </c>
      <c r="E31" s="36">
        <f t="shared" si="8"/>
        <v>-202758869.7</v>
      </c>
      <c r="F31" s="36">
        <f t="shared" si="8"/>
        <v>-306849660.3</v>
      </c>
    </row>
    <row r="33">
      <c r="A33" s="9" t="s">
        <v>61</v>
      </c>
      <c r="C33" s="94"/>
      <c r="D33" s="37">
        <f t="shared" ref="D33:F33" si="9">IF(D31 &lt; 0, 0, D31*G33)</f>
        <v>0</v>
      </c>
      <c r="E33" s="37">
        <f t="shared" si="9"/>
        <v>0</v>
      </c>
      <c r="F33" s="37">
        <f t="shared" si="9"/>
        <v>0</v>
      </c>
      <c r="G33" s="41">
        <v>0.25</v>
      </c>
      <c r="H33" s="41">
        <v>0.21</v>
      </c>
      <c r="I33" s="42">
        <v>0.215</v>
      </c>
    </row>
    <row r="34">
      <c r="A34" s="9" t="s">
        <v>62</v>
      </c>
      <c r="C34" s="10"/>
      <c r="D34" s="43">
        <f t="shared" ref="D34:F34" si="10">D31-D33</f>
        <v>-1829697.138</v>
      </c>
      <c r="E34" s="43">
        <f t="shared" si="10"/>
        <v>-202758869.7</v>
      </c>
      <c r="F34" s="43">
        <f t="shared" si="10"/>
        <v>-306849660.3</v>
      </c>
    </row>
    <row r="35">
      <c r="A35" s="9"/>
      <c r="C35" s="10"/>
      <c r="D35" s="44"/>
      <c r="E35" s="44"/>
      <c r="F35" s="44"/>
    </row>
    <row r="36">
      <c r="A36" s="9" t="s">
        <v>131</v>
      </c>
      <c r="C36" s="10"/>
      <c r="D36" s="45">
        <f t="shared" ref="D36:F36" si="11">D29-D20</f>
        <v>302.8618029</v>
      </c>
      <c r="E36" s="45">
        <f t="shared" si="11"/>
        <v>313641130.3</v>
      </c>
      <c r="F36" s="45">
        <f t="shared" si="11"/>
        <v>178150339.7</v>
      </c>
    </row>
    <row r="37">
      <c r="A37" s="9"/>
      <c r="C37" s="10"/>
      <c r="D37" s="44"/>
    </row>
    <row r="38">
      <c r="A38" s="8" t="s">
        <v>173</v>
      </c>
      <c r="C38" s="10"/>
    </row>
    <row r="39">
      <c r="C39" s="10"/>
    </row>
    <row r="40">
      <c r="A40" s="9" t="s">
        <v>64</v>
      </c>
      <c r="B40" s="44"/>
      <c r="C40" s="100"/>
    </row>
    <row r="41">
      <c r="A41" s="27" t="s">
        <v>0</v>
      </c>
      <c r="B41" s="27" t="s">
        <v>65</v>
      </c>
      <c r="C41" s="48" t="s">
        <v>66</v>
      </c>
      <c r="D41" s="48" t="s">
        <v>67</v>
      </c>
      <c r="E41" s="48" t="s">
        <v>68</v>
      </c>
      <c r="G41" s="56"/>
      <c r="H41" s="57"/>
      <c r="I41" s="51"/>
      <c r="J41" s="110"/>
    </row>
    <row r="42">
      <c r="A42" s="49" t="s">
        <v>69</v>
      </c>
      <c r="B42" s="50" t="s">
        <v>70</v>
      </c>
      <c r="C42" s="59">
        <v>4166.0</v>
      </c>
      <c r="D42" s="59">
        <v>4166.0</v>
      </c>
      <c r="E42" s="59">
        <v>4166.0</v>
      </c>
      <c r="F42" s="49"/>
      <c r="G42" s="18"/>
      <c r="H42" s="24"/>
      <c r="I42" s="62"/>
      <c r="J42" s="47"/>
    </row>
    <row r="43">
      <c r="A43" s="52" t="s">
        <v>71</v>
      </c>
      <c r="B43" s="53" t="s">
        <v>72</v>
      </c>
      <c r="C43" s="49">
        <f>0.63/7.25</f>
        <v>0.08689655172</v>
      </c>
      <c r="D43" s="54">
        <v>0.1276</v>
      </c>
      <c r="E43" s="55">
        <v>0.31</v>
      </c>
      <c r="F43" s="51"/>
      <c r="G43" s="51"/>
      <c r="H43" s="24"/>
      <c r="I43" s="62"/>
      <c r="J43" s="47"/>
      <c r="K43" s="51"/>
      <c r="L43" s="38"/>
    </row>
    <row r="44">
      <c r="A44" s="52" t="s">
        <v>73</v>
      </c>
      <c r="B44" s="53" t="s">
        <v>72</v>
      </c>
      <c r="C44" s="49">
        <f>0.3/7.25</f>
        <v>0.04137931034</v>
      </c>
      <c r="D44" s="58">
        <v>0.039</v>
      </c>
      <c r="E44" s="58">
        <v>0.073</v>
      </c>
      <c r="F44" s="19"/>
      <c r="G44" s="62"/>
      <c r="H44" s="65"/>
      <c r="I44" s="62"/>
      <c r="J44" s="19"/>
    </row>
    <row r="45">
      <c r="A45" s="59" t="s">
        <v>74</v>
      </c>
      <c r="B45" s="60" t="s">
        <v>75</v>
      </c>
      <c r="C45" s="56">
        <v>0.18</v>
      </c>
      <c r="D45" s="56">
        <v>0.18</v>
      </c>
      <c r="E45" s="56">
        <v>0.18</v>
      </c>
      <c r="F45" s="19"/>
      <c r="G45" s="62"/>
      <c r="H45" s="65"/>
      <c r="I45" s="62"/>
      <c r="J45" s="19"/>
    </row>
    <row r="46">
      <c r="A46" s="59" t="s">
        <v>76</v>
      </c>
      <c r="B46" s="60" t="s">
        <v>75</v>
      </c>
      <c r="C46" s="56">
        <f t="shared" ref="C46:E46" si="12">1-C45</f>
        <v>0.82</v>
      </c>
      <c r="D46" s="56">
        <f t="shared" si="12"/>
        <v>0.82</v>
      </c>
      <c r="E46" s="56">
        <f t="shared" si="12"/>
        <v>0.82</v>
      </c>
      <c r="F46" s="19"/>
      <c r="G46" s="62"/>
      <c r="H46" s="65"/>
      <c r="I46" s="62"/>
      <c r="J46" s="19"/>
    </row>
    <row r="47">
      <c r="A47" s="51" t="s">
        <v>77</v>
      </c>
      <c r="B47" s="47" t="s">
        <v>23</v>
      </c>
      <c r="C47" s="51">
        <f t="shared" ref="C47:E47" si="13">(C42*C43*C45)+(C42*C44*C46)</f>
        <v>206.5186759</v>
      </c>
      <c r="D47" s="47">
        <f t="shared" si="13"/>
        <v>228.913368</v>
      </c>
      <c r="E47" s="47">
        <f t="shared" si="13"/>
        <v>481.83956</v>
      </c>
      <c r="F47" s="19"/>
      <c r="G47" s="62"/>
      <c r="H47" s="65"/>
      <c r="I47" s="62"/>
      <c r="J47" s="19"/>
    </row>
    <row r="48">
      <c r="A48" s="38"/>
      <c r="B48" s="38"/>
      <c r="C48" s="61"/>
      <c r="D48" s="47"/>
      <c r="E48" s="47"/>
      <c r="F48" s="38"/>
      <c r="G48" s="18"/>
      <c r="H48" s="24"/>
      <c r="I48" s="62"/>
      <c r="J48" s="19"/>
    </row>
    <row r="49">
      <c r="A49" s="17" t="s">
        <v>174</v>
      </c>
      <c r="B49" s="88"/>
      <c r="C49" s="64" t="s">
        <v>79</v>
      </c>
      <c r="D49" s="64" t="s">
        <v>80</v>
      </c>
      <c r="E49" s="64" t="s">
        <v>81</v>
      </c>
      <c r="F49" s="38"/>
      <c r="G49" s="19"/>
      <c r="H49" s="38"/>
      <c r="I49" s="51"/>
      <c r="J49" s="62"/>
    </row>
    <row r="50">
      <c r="A50" s="8" t="s">
        <v>175</v>
      </c>
      <c r="C50" s="17" t="s">
        <v>83</v>
      </c>
      <c r="D50" s="17" t="s">
        <v>84</v>
      </c>
      <c r="E50" s="17" t="s">
        <v>85</v>
      </c>
    </row>
    <row r="51">
      <c r="A51" s="8" t="s">
        <v>176</v>
      </c>
      <c r="C51" s="10"/>
    </row>
    <row r="52">
      <c r="C52" s="10"/>
    </row>
    <row r="53">
      <c r="A53" s="27" t="s">
        <v>33</v>
      </c>
      <c r="B53" s="46"/>
      <c r="C53" s="68"/>
      <c r="D53" s="62"/>
    </row>
    <row r="54">
      <c r="A54" s="68" t="s">
        <v>0</v>
      </c>
      <c r="B54" s="69" t="s">
        <v>65</v>
      </c>
      <c r="C54" s="70" t="s">
        <v>66</v>
      </c>
      <c r="D54" s="70" t="s">
        <v>67</v>
      </c>
      <c r="E54" s="70" t="s">
        <v>68</v>
      </c>
    </row>
    <row r="55">
      <c r="A55" s="71" t="s">
        <v>87</v>
      </c>
      <c r="B55" s="72" t="s">
        <v>88</v>
      </c>
      <c r="C55" s="73">
        <f>0.4/7.2</f>
        <v>0.05555555556</v>
      </c>
      <c r="D55" s="74">
        <v>0.068</v>
      </c>
      <c r="E55" s="4">
        <v>0.08</v>
      </c>
    </row>
    <row r="56">
      <c r="A56" s="53" t="s">
        <v>89</v>
      </c>
      <c r="B56" s="24" t="s">
        <v>90</v>
      </c>
      <c r="C56" s="59">
        <v>225.0</v>
      </c>
      <c r="D56" s="4">
        <v>225.0</v>
      </c>
      <c r="E56" s="59">
        <v>225.0</v>
      </c>
    </row>
    <row r="57">
      <c r="A57" s="47" t="s">
        <v>91</v>
      </c>
      <c r="B57" s="60" t="s">
        <v>23</v>
      </c>
      <c r="C57" s="51">
        <f t="shared" ref="C57:E57" si="14">C55*C56</f>
        <v>12.5</v>
      </c>
      <c r="D57" s="13">
        <f t="shared" si="14"/>
        <v>15.3</v>
      </c>
      <c r="E57" s="75">
        <f t="shared" si="14"/>
        <v>18</v>
      </c>
    </row>
    <row r="58">
      <c r="A58" s="47"/>
      <c r="B58" s="76"/>
      <c r="C58" s="51"/>
    </row>
    <row r="59">
      <c r="A59" s="64" t="s">
        <v>92</v>
      </c>
      <c r="B59" s="77" t="s">
        <v>93</v>
      </c>
      <c r="C59" s="78" t="s">
        <v>94</v>
      </c>
      <c r="D59" s="8" t="s">
        <v>94</v>
      </c>
      <c r="E59" s="8" t="s">
        <v>94</v>
      </c>
    </row>
    <row r="60">
      <c r="A60" s="77"/>
      <c r="B60" s="47"/>
      <c r="C60" s="51"/>
      <c r="D60" s="8" t="s">
        <v>95</v>
      </c>
    </row>
    <row r="61">
      <c r="A61" s="46"/>
      <c r="B61" s="38"/>
      <c r="C61" s="79"/>
    </row>
    <row r="62">
      <c r="A62" s="46" t="s">
        <v>96</v>
      </c>
      <c r="B62" s="38"/>
      <c r="C62" s="79"/>
    </row>
    <row r="63">
      <c r="A63" s="46" t="s">
        <v>0</v>
      </c>
      <c r="B63" s="46" t="s">
        <v>2</v>
      </c>
      <c r="C63" s="70" t="s">
        <v>66</v>
      </c>
      <c r="D63" s="70" t="s">
        <v>67</v>
      </c>
      <c r="E63" s="70" t="s">
        <v>68</v>
      </c>
    </row>
    <row r="64">
      <c r="A64" s="80" t="s">
        <v>97</v>
      </c>
      <c r="B64" s="72" t="s">
        <v>88</v>
      </c>
      <c r="C64" s="81">
        <f>0.8/7.2</f>
        <v>0.1111111111</v>
      </c>
      <c r="D64" s="4">
        <v>0.086</v>
      </c>
      <c r="E64" s="4">
        <v>0.09</v>
      </c>
    </row>
    <row r="65">
      <c r="A65" s="23" t="s">
        <v>99</v>
      </c>
      <c r="B65" s="24" t="s">
        <v>90</v>
      </c>
      <c r="C65" s="62">
        <v>160.0</v>
      </c>
      <c r="D65" s="4">
        <v>160.0</v>
      </c>
      <c r="E65" s="4">
        <v>160.0</v>
      </c>
    </row>
    <row r="66">
      <c r="A66" s="38" t="s">
        <v>91</v>
      </c>
      <c r="B66" s="47"/>
      <c r="C66" s="51">
        <f t="shared" ref="C66:E66" si="15">C64*C65</f>
        <v>17.77777778</v>
      </c>
      <c r="D66" s="13">
        <f t="shared" si="15"/>
        <v>13.76</v>
      </c>
      <c r="E66" s="82">
        <f t="shared" si="15"/>
        <v>14.4</v>
      </c>
    </row>
    <row r="67">
      <c r="A67" s="38"/>
      <c r="B67" s="38"/>
      <c r="C67" s="38"/>
    </row>
    <row r="68">
      <c r="A68" s="19"/>
      <c r="B68" s="38"/>
      <c r="C68" s="19" t="s">
        <v>94</v>
      </c>
      <c r="D68" s="8" t="s">
        <v>94</v>
      </c>
      <c r="E68" s="8" t="s">
        <v>94</v>
      </c>
    </row>
    <row r="69">
      <c r="A69" s="19"/>
      <c r="B69" s="38"/>
      <c r="C69" s="38"/>
    </row>
    <row r="70">
      <c r="C70" s="10"/>
    </row>
    <row r="71">
      <c r="A71" s="9" t="s">
        <v>112</v>
      </c>
      <c r="C71" s="10"/>
    </row>
    <row r="72">
      <c r="A72" s="9" t="s">
        <v>0</v>
      </c>
      <c r="B72" s="9" t="s">
        <v>65</v>
      </c>
      <c r="C72" s="29" t="s">
        <v>113</v>
      </c>
    </row>
    <row r="73">
      <c r="A73" s="4" t="s">
        <v>114</v>
      </c>
      <c r="B73" s="4" t="s">
        <v>115</v>
      </c>
      <c r="C73" s="14">
        <v>25.0</v>
      </c>
    </row>
    <row r="74">
      <c r="A74" s="4" t="s">
        <v>116</v>
      </c>
      <c r="B74" s="4" t="s">
        <v>117</v>
      </c>
      <c r="C74" s="14">
        <v>7000.0</v>
      </c>
    </row>
    <row r="75">
      <c r="A75" s="4" t="s">
        <v>118</v>
      </c>
      <c r="B75" s="4" t="s">
        <v>119</v>
      </c>
      <c r="C75" s="10">
        <f>2000*C73</f>
        <v>50000</v>
      </c>
    </row>
    <row r="76">
      <c r="B76" s="4" t="s">
        <v>120</v>
      </c>
      <c r="C76" s="89">
        <f>C75/C74</f>
        <v>7.142857143</v>
      </c>
    </row>
    <row r="77">
      <c r="A77" s="4" t="s">
        <v>121</v>
      </c>
      <c r="B77" s="4" t="s">
        <v>122</v>
      </c>
      <c r="C77" s="14">
        <v>35.5</v>
      </c>
    </row>
    <row r="78">
      <c r="A78" s="4" t="s">
        <v>123</v>
      </c>
      <c r="B78" s="4" t="s">
        <v>122</v>
      </c>
      <c r="C78" s="14">
        <v>39.64</v>
      </c>
    </row>
    <row r="79">
      <c r="A79" s="9" t="s">
        <v>124</v>
      </c>
      <c r="B79" s="4" t="s">
        <v>23</v>
      </c>
      <c r="C79" s="90">
        <f>C76*C77</f>
        <v>253.5714286</v>
      </c>
    </row>
    <row r="80">
      <c r="A80" s="9" t="s">
        <v>125</v>
      </c>
      <c r="B80" s="4" t="s">
        <v>23</v>
      </c>
      <c r="C80" s="90">
        <f>C78*C76</f>
        <v>283.1428571</v>
      </c>
    </row>
    <row r="81">
      <c r="C81" s="10"/>
    </row>
    <row r="82">
      <c r="C82" s="10"/>
    </row>
    <row r="83">
      <c r="C83" s="10"/>
    </row>
    <row r="84">
      <c r="A84" s="46" t="s">
        <v>161</v>
      </c>
      <c r="B84" s="38"/>
      <c r="C84" s="10"/>
    </row>
    <row r="85">
      <c r="A85" s="17" t="s">
        <v>162</v>
      </c>
      <c r="B85" s="38" t="s">
        <v>163</v>
      </c>
      <c r="C85" s="10"/>
    </row>
    <row r="86">
      <c r="A86" s="17" t="s">
        <v>164</v>
      </c>
      <c r="B86" s="24" t="s">
        <v>165</v>
      </c>
      <c r="C86" s="10"/>
    </row>
    <row r="87">
      <c r="C87" s="10"/>
    </row>
    <row r="88">
      <c r="A88" s="27"/>
      <c r="B88" s="19"/>
      <c r="C88" s="38"/>
    </row>
    <row r="89">
      <c r="A89" s="83" t="s">
        <v>103</v>
      </c>
      <c r="B89" s="38"/>
      <c r="C89" s="38"/>
      <c r="D89" s="38"/>
    </row>
    <row r="90">
      <c r="A90" s="83" t="s">
        <v>104</v>
      </c>
      <c r="B90" s="83"/>
      <c r="C90" s="83"/>
      <c r="D90" s="46"/>
    </row>
    <row r="91">
      <c r="A91" s="95">
        <f>Summary!C14</f>
        <v>0.95</v>
      </c>
    </row>
    <row r="93">
      <c r="A93" s="46"/>
      <c r="B93" s="38"/>
      <c r="C93" s="38"/>
    </row>
    <row r="94">
      <c r="A94" s="46"/>
      <c r="B94" s="46"/>
      <c r="C94" s="85"/>
    </row>
    <row r="95">
      <c r="A95" s="38"/>
      <c r="B95" s="38"/>
      <c r="C95" s="38"/>
    </row>
    <row r="96">
      <c r="A96" s="38"/>
      <c r="B96" s="38"/>
      <c r="C96" s="38"/>
    </row>
    <row r="97">
      <c r="A97" s="38"/>
      <c r="B97" s="38"/>
      <c r="C97" s="38"/>
    </row>
    <row r="98">
      <c r="A98" s="38"/>
      <c r="B98" s="38"/>
      <c r="C98" s="38"/>
    </row>
    <row r="99">
      <c r="A99" s="38"/>
      <c r="B99" s="38"/>
      <c r="C99" s="38"/>
    </row>
    <row r="100">
      <c r="A100" s="38"/>
      <c r="B100" s="38"/>
      <c r="C100" s="38"/>
    </row>
    <row r="101">
      <c r="A101" s="38"/>
      <c r="B101" s="38"/>
      <c r="C101" s="38"/>
    </row>
    <row r="102">
      <c r="A102" s="38"/>
      <c r="B102" s="38"/>
      <c r="C102" s="38"/>
    </row>
    <row r="103">
      <c r="C103" s="10"/>
    </row>
    <row r="104">
      <c r="A104" s="46"/>
      <c r="B104" s="38"/>
      <c r="C104" s="38"/>
    </row>
    <row r="105">
      <c r="A105" s="46"/>
      <c r="B105" s="46"/>
      <c r="C105" s="85"/>
    </row>
    <row r="106">
      <c r="A106" s="107" t="s">
        <v>10</v>
      </c>
      <c r="B106" s="86" t="s">
        <v>105</v>
      </c>
      <c r="C106" s="86" t="s">
        <v>106</v>
      </c>
      <c r="D106" s="107" t="s">
        <v>65</v>
      </c>
      <c r="E106" s="107" t="s">
        <v>107</v>
      </c>
      <c r="F106" s="107" t="s">
        <v>108</v>
      </c>
      <c r="G106" s="107" t="s">
        <v>109</v>
      </c>
    </row>
    <row r="107">
      <c r="A107" s="38" t="s">
        <v>11</v>
      </c>
      <c r="B107" s="88">
        <v>0.0</v>
      </c>
      <c r="C107" s="88">
        <v>1000.0</v>
      </c>
      <c r="D107" s="108">
        <v>1000.0</v>
      </c>
      <c r="E107" s="88">
        <v>1000.0</v>
      </c>
      <c r="F107" s="88">
        <v>2000.0</v>
      </c>
      <c r="G107" s="88">
        <v>2000.0</v>
      </c>
    </row>
    <row r="108">
      <c r="A108" s="38"/>
      <c r="B108" s="88">
        <v>1001.0</v>
      </c>
      <c r="C108" s="88">
        <v>10000.0</v>
      </c>
      <c r="D108" s="108">
        <v>1000.0</v>
      </c>
      <c r="E108" s="88">
        <v>35000.0</v>
      </c>
      <c r="F108" s="88">
        <v>85000.0</v>
      </c>
      <c r="G108" s="88">
        <v>75000.0</v>
      </c>
    </row>
    <row r="109">
      <c r="A109" s="38"/>
      <c r="B109" s="88">
        <v>10001.0</v>
      </c>
      <c r="C109" s="88">
        <v>20000.0</v>
      </c>
      <c r="D109" s="108">
        <v>1000.0</v>
      </c>
      <c r="E109" s="88">
        <v>100000.0</v>
      </c>
      <c r="F109" s="88">
        <v>300000.0</v>
      </c>
      <c r="G109" s="88">
        <v>200000.0</v>
      </c>
    </row>
    <row r="110">
      <c r="A110" s="38"/>
      <c r="B110" s="88">
        <v>20001.0</v>
      </c>
      <c r="C110" s="88">
        <v>30000.0</v>
      </c>
      <c r="D110" s="5">
        <v>1000.0</v>
      </c>
      <c r="E110" s="88">
        <v>150000.0</v>
      </c>
      <c r="F110" s="96">
        <v>500000.0</v>
      </c>
      <c r="G110" s="96">
        <v>300000.0</v>
      </c>
    </row>
    <row r="111">
      <c r="A111" s="38"/>
      <c r="B111" s="88">
        <v>30001.0</v>
      </c>
      <c r="C111" s="24">
        <v>50000.0</v>
      </c>
      <c r="D111" s="5">
        <v>1000.0</v>
      </c>
      <c r="E111" s="4">
        <v>200000.0</v>
      </c>
      <c r="F111" s="4">
        <v>700000.0</v>
      </c>
      <c r="G111" s="4">
        <v>350000.0</v>
      </c>
    </row>
    <row r="112">
      <c r="A112" s="38"/>
      <c r="B112" s="24">
        <v>50001.0</v>
      </c>
      <c r="C112" s="88">
        <v>100000.0</v>
      </c>
      <c r="D112" s="5">
        <v>1000.0</v>
      </c>
      <c r="E112" s="88">
        <v>300000.0</v>
      </c>
      <c r="F112" s="88">
        <v>900000.0</v>
      </c>
      <c r="G112" s="88">
        <v>400000.0</v>
      </c>
    </row>
    <row r="113">
      <c r="A113" s="38"/>
      <c r="B113" s="24">
        <v>100001.0</v>
      </c>
      <c r="C113" s="88">
        <v>200000.0</v>
      </c>
      <c r="D113" s="5">
        <v>1000.0</v>
      </c>
      <c r="E113" s="4">
        <v>700000.0</v>
      </c>
      <c r="F113" s="4">
        <v>1000000.0</v>
      </c>
      <c r="G113" s="4">
        <v>900000.0</v>
      </c>
    </row>
    <row r="114">
      <c r="A114" s="38"/>
      <c r="B114" s="24">
        <v>200001.0</v>
      </c>
      <c r="C114" s="88">
        <v>300000.0</v>
      </c>
      <c r="D114" s="5">
        <v>1000.0</v>
      </c>
      <c r="E114" s="4">
        <v>1200000.0</v>
      </c>
      <c r="F114" s="4">
        <v>1600000.0</v>
      </c>
      <c r="G114" s="4">
        <v>1500000.0</v>
      </c>
    </row>
    <row r="115">
      <c r="A115" s="38"/>
      <c r="B115" s="24">
        <v>300001.0</v>
      </c>
      <c r="C115" s="88">
        <v>400000.0</v>
      </c>
      <c r="D115" s="5">
        <v>1000.0</v>
      </c>
      <c r="E115" s="4">
        <v>1600000.0</v>
      </c>
      <c r="F115" s="4">
        <v>1900000.0</v>
      </c>
      <c r="G115" s="4">
        <v>2000000.0</v>
      </c>
    </row>
    <row r="116">
      <c r="A116" s="38"/>
      <c r="B116" s="24">
        <v>400001.0</v>
      </c>
      <c r="C116" s="88">
        <v>500000.0</v>
      </c>
      <c r="D116" s="5">
        <v>1000.0</v>
      </c>
      <c r="E116" s="4">
        <v>2000000.0</v>
      </c>
      <c r="F116" s="4">
        <v>2300000.0</v>
      </c>
      <c r="G116" s="4">
        <v>2500000.0</v>
      </c>
    </row>
    <row r="117">
      <c r="A117" s="38"/>
      <c r="B117" s="24">
        <v>500001.0</v>
      </c>
      <c r="C117" s="88">
        <v>600000.0</v>
      </c>
      <c r="D117" s="5">
        <v>1000.0</v>
      </c>
      <c r="E117" s="4">
        <v>2400000.0</v>
      </c>
      <c r="F117" s="4">
        <v>2700000.0</v>
      </c>
      <c r="G117" s="4">
        <v>3000000.0</v>
      </c>
    </row>
    <row r="118">
      <c r="A118" s="38"/>
      <c r="B118" s="24">
        <v>600001.0</v>
      </c>
      <c r="C118" s="88">
        <v>700000.0</v>
      </c>
      <c r="D118" s="5">
        <v>1000.0</v>
      </c>
      <c r="E118" s="4">
        <v>2800000.0</v>
      </c>
      <c r="F118" s="4">
        <v>3200000.0</v>
      </c>
      <c r="G118" s="4">
        <v>3500000.0</v>
      </c>
    </row>
    <row r="119">
      <c r="A119" s="38"/>
      <c r="B119" s="24">
        <v>700001.0</v>
      </c>
      <c r="C119" s="88">
        <v>800000.0</v>
      </c>
      <c r="D119" s="5">
        <v>1000.0</v>
      </c>
      <c r="E119" s="4">
        <v>3200000.0</v>
      </c>
      <c r="F119" s="4">
        <v>3500000.0</v>
      </c>
      <c r="G119" s="4">
        <v>4000000.0</v>
      </c>
    </row>
    <row r="120">
      <c r="A120" s="38"/>
      <c r="B120" s="24">
        <v>800001.0</v>
      </c>
      <c r="C120" s="88">
        <v>900000.0</v>
      </c>
      <c r="D120" s="5">
        <v>1000.0</v>
      </c>
      <c r="E120" s="4">
        <v>3600000.0</v>
      </c>
      <c r="F120" s="4">
        <v>3800000.0</v>
      </c>
      <c r="G120" s="4">
        <v>4500000.0</v>
      </c>
    </row>
    <row r="121">
      <c r="A121" s="38"/>
      <c r="B121" s="24">
        <v>900001.0</v>
      </c>
      <c r="C121" s="88" t="s">
        <v>110</v>
      </c>
      <c r="D121" s="5">
        <v>1000.0</v>
      </c>
      <c r="E121" s="4">
        <v>4000000.0</v>
      </c>
      <c r="F121" s="4">
        <v>4500000.0</v>
      </c>
      <c r="G121" s="4">
        <v>5000000.0</v>
      </c>
    </row>
    <row r="122">
      <c r="A122" s="38"/>
      <c r="C122" s="38"/>
      <c r="D122" s="38"/>
    </row>
    <row r="123">
      <c r="A123" s="86" t="s">
        <v>10</v>
      </c>
      <c r="B123" s="86" t="s">
        <v>105</v>
      </c>
      <c r="C123" s="86" t="s">
        <v>106</v>
      </c>
      <c r="D123" s="86" t="s">
        <v>65</v>
      </c>
      <c r="E123" s="86" t="s">
        <v>107</v>
      </c>
      <c r="F123" s="86" t="s">
        <v>108</v>
      </c>
      <c r="G123" s="86" t="s">
        <v>109</v>
      </c>
    </row>
    <row r="124">
      <c r="A124" s="4" t="s">
        <v>111</v>
      </c>
      <c r="B124" s="88">
        <v>0.0</v>
      </c>
      <c r="C124" s="88">
        <v>1000.0</v>
      </c>
      <c r="D124" s="5">
        <v>1000.0</v>
      </c>
      <c r="E124" s="24">
        <v>150.0</v>
      </c>
      <c r="F124" s="24">
        <v>200.0</v>
      </c>
      <c r="G124" s="24">
        <v>250.0</v>
      </c>
    </row>
    <row r="125">
      <c r="A125" s="24"/>
      <c r="B125" s="88">
        <v>1001.0</v>
      </c>
      <c r="C125" s="88">
        <v>10000.0</v>
      </c>
      <c r="D125" s="5">
        <v>1000.0</v>
      </c>
      <c r="E125" s="24">
        <v>500.0</v>
      </c>
      <c r="F125" s="24">
        <v>1000.0</v>
      </c>
      <c r="G125" s="24">
        <v>1200.0</v>
      </c>
    </row>
    <row r="126">
      <c r="A126" s="24"/>
      <c r="B126" s="88">
        <v>10001.0</v>
      </c>
      <c r="C126" s="88">
        <v>20000.0</v>
      </c>
      <c r="D126" s="5">
        <v>1000.0</v>
      </c>
      <c r="E126" s="18">
        <v>1000.0</v>
      </c>
      <c r="F126" s="18">
        <v>2000.0</v>
      </c>
      <c r="G126" s="18">
        <v>1700.0</v>
      </c>
    </row>
    <row r="127">
      <c r="A127" s="38"/>
      <c r="B127" s="88">
        <v>20001.0</v>
      </c>
      <c r="C127" s="88">
        <v>30000.0</v>
      </c>
      <c r="D127" s="5">
        <v>1000.0</v>
      </c>
      <c r="E127" s="4">
        <v>3000.0</v>
      </c>
      <c r="F127" s="4">
        <v>3000.0</v>
      </c>
      <c r="G127" s="4">
        <v>4000.0</v>
      </c>
    </row>
    <row r="128">
      <c r="B128" s="88">
        <v>30001.0</v>
      </c>
      <c r="C128" s="24">
        <v>50000.0</v>
      </c>
      <c r="D128" s="5">
        <v>1000.0</v>
      </c>
      <c r="E128" s="18">
        <v>4000.0</v>
      </c>
      <c r="F128" s="18">
        <v>5000.0</v>
      </c>
      <c r="G128" s="4">
        <v>6000.0</v>
      </c>
    </row>
    <row r="129">
      <c r="B129" s="24">
        <v>50001.0</v>
      </c>
      <c r="C129" s="88">
        <v>100000.0</v>
      </c>
      <c r="D129" s="5">
        <v>1000.0</v>
      </c>
      <c r="E129" s="62">
        <v>7000.0</v>
      </c>
      <c r="F129" s="62">
        <v>10000.0</v>
      </c>
      <c r="G129" s="62">
        <v>10000.0</v>
      </c>
    </row>
    <row r="130">
      <c r="B130" s="24">
        <v>100001.0</v>
      </c>
      <c r="C130" s="88">
        <v>200000.0</v>
      </c>
      <c r="D130" s="5">
        <v>1000.0</v>
      </c>
      <c r="E130" s="4">
        <v>10000.0</v>
      </c>
      <c r="F130" s="4">
        <v>15000.0</v>
      </c>
      <c r="G130" s="4">
        <v>17000.0</v>
      </c>
    </row>
    <row r="131">
      <c r="B131" s="24">
        <v>200001.0</v>
      </c>
      <c r="C131" s="88">
        <v>300000.0</v>
      </c>
      <c r="D131" s="5">
        <v>1000.0</v>
      </c>
      <c r="E131" s="4">
        <v>15000.0</v>
      </c>
      <c r="F131" s="4">
        <v>22000.0</v>
      </c>
      <c r="G131" s="4">
        <v>25000.0</v>
      </c>
    </row>
    <row r="132">
      <c r="B132" s="24">
        <v>300001.0</v>
      </c>
      <c r="C132" s="88">
        <v>400000.0</v>
      </c>
      <c r="D132" s="5">
        <v>1000.0</v>
      </c>
      <c r="E132" s="4">
        <v>20000.0</v>
      </c>
      <c r="F132" s="4">
        <v>30000.0</v>
      </c>
      <c r="G132" s="4">
        <v>33000.0</v>
      </c>
    </row>
    <row r="133">
      <c r="B133" s="24">
        <v>400001.0</v>
      </c>
      <c r="C133" s="88">
        <v>500000.0</v>
      </c>
      <c r="D133" s="5">
        <v>1000.0</v>
      </c>
      <c r="E133" s="4">
        <v>27000.0</v>
      </c>
      <c r="F133" s="4">
        <v>38000.0</v>
      </c>
      <c r="G133" s="4">
        <v>41000.0</v>
      </c>
    </row>
    <row r="134">
      <c r="B134" s="24">
        <v>500001.0</v>
      </c>
      <c r="C134" s="88">
        <v>600000.0</v>
      </c>
      <c r="D134" s="5">
        <v>1000.0</v>
      </c>
      <c r="E134" s="4">
        <v>33000.0</v>
      </c>
      <c r="F134" s="4">
        <v>46000.0</v>
      </c>
      <c r="G134" s="4">
        <v>50000.0</v>
      </c>
    </row>
    <row r="135">
      <c r="B135" s="24">
        <v>600001.0</v>
      </c>
      <c r="C135" s="88">
        <v>700000.0</v>
      </c>
      <c r="D135" s="5">
        <v>1000.0</v>
      </c>
      <c r="E135" s="4">
        <v>39000.0</v>
      </c>
      <c r="F135" s="4">
        <v>54000.0</v>
      </c>
      <c r="G135" s="4">
        <v>57000.0</v>
      </c>
    </row>
    <row r="136">
      <c r="B136" s="24">
        <v>700001.0</v>
      </c>
      <c r="C136" s="88">
        <v>800000.0</v>
      </c>
      <c r="D136" s="5">
        <v>1000.0</v>
      </c>
      <c r="E136" s="4">
        <v>43000.0</v>
      </c>
      <c r="F136" s="4">
        <v>62000.0</v>
      </c>
      <c r="G136" s="4">
        <v>65000.0</v>
      </c>
    </row>
    <row r="137">
      <c r="B137" s="24">
        <v>800001.0</v>
      </c>
      <c r="C137" s="88">
        <v>900000.0</v>
      </c>
      <c r="D137" s="5">
        <v>1000.0</v>
      </c>
      <c r="E137" s="4">
        <v>51000.0</v>
      </c>
      <c r="F137" s="4">
        <v>70000.0</v>
      </c>
      <c r="G137" s="4">
        <v>73000.0</v>
      </c>
    </row>
    <row r="138">
      <c r="B138" s="24">
        <v>900001.0</v>
      </c>
      <c r="C138" s="88" t="s">
        <v>110</v>
      </c>
      <c r="D138" s="5">
        <v>1000.0</v>
      </c>
      <c r="E138" s="4">
        <v>55000.0</v>
      </c>
      <c r="F138" s="4">
        <v>78000.0</v>
      </c>
      <c r="G138" s="4">
        <v>81000.0</v>
      </c>
    </row>
    <row r="139">
      <c r="D139" s="10"/>
    </row>
    <row r="140">
      <c r="A140" s="86" t="s">
        <v>10</v>
      </c>
      <c r="B140" s="86" t="s">
        <v>105</v>
      </c>
      <c r="C140" s="86" t="s">
        <v>106</v>
      </c>
      <c r="D140" s="86" t="s">
        <v>65</v>
      </c>
      <c r="E140" s="86" t="s">
        <v>107</v>
      </c>
      <c r="F140" s="86" t="s">
        <v>108</v>
      </c>
      <c r="G140" s="86" t="s">
        <v>109</v>
      </c>
    </row>
    <row r="141">
      <c r="A141" s="4" t="s">
        <v>138</v>
      </c>
      <c r="B141" s="88">
        <v>0.0</v>
      </c>
      <c r="C141" s="88">
        <v>1000.0</v>
      </c>
      <c r="D141" s="5">
        <v>1000.0</v>
      </c>
      <c r="E141" s="4">
        <v>8000.0</v>
      </c>
      <c r="F141" s="4">
        <v>19000.0</v>
      </c>
      <c r="G141" s="4">
        <v>14000.0</v>
      </c>
    </row>
    <row r="142">
      <c r="B142" s="88">
        <v>1001.0</v>
      </c>
      <c r="C142" s="88">
        <v>10000.0</v>
      </c>
      <c r="D142" s="5">
        <v>1000.0</v>
      </c>
      <c r="E142" s="4">
        <v>11000.0</v>
      </c>
      <c r="F142" s="4">
        <v>21000.0</v>
      </c>
      <c r="G142" s="4">
        <v>19000.0</v>
      </c>
    </row>
    <row r="143">
      <c r="B143" s="88">
        <v>10001.0</v>
      </c>
      <c r="C143" s="88">
        <v>20000.0</v>
      </c>
      <c r="D143" s="5">
        <v>1000.0</v>
      </c>
      <c r="E143" s="4">
        <v>23000.0</v>
      </c>
      <c r="F143" s="4">
        <v>64000.0</v>
      </c>
      <c r="G143" s="4">
        <v>47000.0</v>
      </c>
    </row>
    <row r="144">
      <c r="B144" s="88">
        <v>20001.0</v>
      </c>
      <c r="C144" s="88">
        <v>30000.0</v>
      </c>
      <c r="D144" s="5">
        <v>1000.0</v>
      </c>
      <c r="E144" s="4">
        <v>54000.0</v>
      </c>
      <c r="F144" s="4">
        <v>153000.0</v>
      </c>
      <c r="G144" s="4">
        <v>108000.0</v>
      </c>
    </row>
    <row r="145">
      <c r="B145" s="88">
        <v>30001.0</v>
      </c>
      <c r="C145" s="24">
        <v>50000.0</v>
      </c>
      <c r="D145" s="5">
        <v>1000.0</v>
      </c>
      <c r="E145" s="4">
        <v>79000.0</v>
      </c>
      <c r="F145" s="4">
        <v>224000.0</v>
      </c>
      <c r="G145" s="4">
        <v>158000.0</v>
      </c>
    </row>
    <row r="146">
      <c r="A146" s="46"/>
      <c r="B146" s="24">
        <v>50001.0</v>
      </c>
      <c r="C146" s="88">
        <v>100000.0</v>
      </c>
      <c r="D146" s="5">
        <v>1000.0</v>
      </c>
      <c r="E146" s="88">
        <v>113000.0</v>
      </c>
      <c r="F146" s="88">
        <v>240000.0</v>
      </c>
      <c r="G146" s="88">
        <v>225000.0</v>
      </c>
    </row>
    <row r="147">
      <c r="A147" s="38"/>
      <c r="B147" s="24">
        <v>100001.0</v>
      </c>
      <c r="C147" s="88">
        <v>200000.0</v>
      </c>
      <c r="D147" s="5">
        <v>1000.0</v>
      </c>
      <c r="E147" s="24">
        <v>350000.0</v>
      </c>
      <c r="F147" s="24">
        <v>600000.0</v>
      </c>
      <c r="G147" s="4">
        <v>560000.0</v>
      </c>
    </row>
    <row r="148">
      <c r="A148" s="38"/>
      <c r="B148" s="24">
        <v>200001.0</v>
      </c>
      <c r="C148" s="88">
        <v>300000.0</v>
      </c>
      <c r="D148" s="5">
        <v>1000.0</v>
      </c>
      <c r="E148" s="88">
        <v>670000.0</v>
      </c>
      <c r="F148" s="88">
        <v>960000.0</v>
      </c>
      <c r="G148" s="4">
        <v>900000.0</v>
      </c>
    </row>
    <row r="149">
      <c r="A149" s="38"/>
      <c r="B149" s="24">
        <v>300001.0</v>
      </c>
      <c r="C149" s="88">
        <v>400000.0</v>
      </c>
      <c r="D149" s="5">
        <v>1000.0</v>
      </c>
      <c r="E149" s="88">
        <v>900000.0</v>
      </c>
      <c r="F149" s="88">
        <v>1800000.0</v>
      </c>
      <c r="G149" s="4">
        <v>1300000.0</v>
      </c>
    </row>
    <row r="150">
      <c r="A150" s="38"/>
      <c r="B150" s="24">
        <v>400001.0</v>
      </c>
      <c r="C150" s="88">
        <v>500000.0</v>
      </c>
      <c r="D150" s="5">
        <v>1000.0</v>
      </c>
      <c r="E150" s="88">
        <v>1300000.0</v>
      </c>
      <c r="F150" s="88">
        <v>2500000.0</v>
      </c>
      <c r="G150" s="4">
        <v>1900000.0</v>
      </c>
    </row>
    <row r="151">
      <c r="B151" s="24">
        <v>500001.0</v>
      </c>
      <c r="C151" s="88">
        <v>600000.0</v>
      </c>
      <c r="D151" s="5">
        <v>1000.0</v>
      </c>
      <c r="E151" s="4">
        <v>2400000.0</v>
      </c>
      <c r="F151" s="4">
        <v>3200000.0</v>
      </c>
      <c r="G151" s="4">
        <v>2400000.0</v>
      </c>
    </row>
    <row r="152">
      <c r="B152" s="24">
        <v>600001.0</v>
      </c>
      <c r="C152" s="88">
        <v>700000.0</v>
      </c>
      <c r="D152" s="5">
        <v>1000.0</v>
      </c>
      <c r="E152" s="4">
        <v>3100000.0</v>
      </c>
      <c r="F152" s="4">
        <v>3900000.0</v>
      </c>
      <c r="G152" s="4">
        <v>2800000.0</v>
      </c>
    </row>
    <row r="153">
      <c r="B153" s="24">
        <v>700001.0</v>
      </c>
      <c r="C153" s="88">
        <v>800000.0</v>
      </c>
      <c r="D153" s="5">
        <v>1000.0</v>
      </c>
      <c r="E153" s="4">
        <v>3600000.0</v>
      </c>
      <c r="F153" s="4">
        <v>4600000.0</v>
      </c>
      <c r="G153" s="4">
        <v>3300000.0</v>
      </c>
    </row>
    <row r="154">
      <c r="B154" s="24">
        <v>800001.0</v>
      </c>
      <c r="C154" s="88">
        <v>900000.0</v>
      </c>
      <c r="D154" s="5">
        <v>1000.0</v>
      </c>
      <c r="E154" s="4">
        <v>4000000.0</v>
      </c>
      <c r="F154" s="4">
        <v>5300000.0</v>
      </c>
      <c r="G154" s="4">
        <v>4000000.0</v>
      </c>
    </row>
    <row r="155">
      <c r="B155" s="24">
        <v>900001.0</v>
      </c>
      <c r="C155" s="88" t="s">
        <v>110</v>
      </c>
      <c r="D155" s="5">
        <v>1000.0</v>
      </c>
      <c r="E155" s="4">
        <v>4300000.0</v>
      </c>
      <c r="F155" s="4">
        <v>6000000.0</v>
      </c>
      <c r="G155" s="4">
        <v>4400000.0</v>
      </c>
    </row>
    <row r="156">
      <c r="C156" s="10"/>
    </row>
    <row r="157">
      <c r="C157" s="10"/>
    </row>
    <row r="158">
      <c r="C158" s="10"/>
    </row>
    <row r="159">
      <c r="C159" s="10"/>
    </row>
    <row r="160">
      <c r="C160" s="10"/>
    </row>
    <row r="161">
      <c r="C161" s="14"/>
    </row>
    <row r="162">
      <c r="C162" s="10"/>
    </row>
    <row r="163">
      <c r="C163" s="10"/>
    </row>
    <row r="164">
      <c r="C164" s="10"/>
    </row>
    <row r="165">
      <c r="C165" s="10"/>
    </row>
    <row r="166">
      <c r="C166" s="10"/>
    </row>
    <row r="167">
      <c r="C167" s="10"/>
    </row>
    <row r="168">
      <c r="C168" s="10"/>
    </row>
    <row r="169">
      <c r="C169" s="10"/>
    </row>
    <row r="170">
      <c r="C170" s="10"/>
    </row>
    <row r="171">
      <c r="C171" s="10"/>
    </row>
    <row r="172">
      <c r="C172" s="10"/>
    </row>
    <row r="173">
      <c r="C173" s="10"/>
    </row>
    <row r="174">
      <c r="C174" s="10"/>
    </row>
    <row r="175">
      <c r="C175" s="10"/>
    </row>
    <row r="176">
      <c r="C176" s="10"/>
    </row>
    <row r="177">
      <c r="C177" s="10"/>
    </row>
    <row r="178">
      <c r="C178" s="10"/>
    </row>
    <row r="179">
      <c r="C179" s="10"/>
    </row>
    <row r="180">
      <c r="C180" s="10"/>
    </row>
    <row r="181">
      <c r="C181" s="10"/>
    </row>
    <row r="182">
      <c r="C182" s="10"/>
    </row>
    <row r="183">
      <c r="C183" s="10"/>
    </row>
    <row r="184">
      <c r="C184" s="10"/>
    </row>
    <row r="185">
      <c r="C185" s="10"/>
    </row>
    <row r="186">
      <c r="C186" s="10"/>
    </row>
    <row r="187">
      <c r="C187" s="10"/>
    </row>
    <row r="188">
      <c r="C188" s="10"/>
    </row>
    <row r="189">
      <c r="C189" s="10"/>
    </row>
    <row r="190">
      <c r="C190" s="10"/>
    </row>
    <row r="191">
      <c r="C191" s="10"/>
    </row>
    <row r="192">
      <c r="C192" s="10"/>
    </row>
    <row r="193">
      <c r="C193" s="10"/>
    </row>
    <row r="194">
      <c r="C194" s="10"/>
    </row>
    <row r="195">
      <c r="C195" s="10"/>
    </row>
    <row r="196">
      <c r="C196" s="10"/>
    </row>
    <row r="197">
      <c r="C197" s="10"/>
    </row>
    <row r="198">
      <c r="C198" s="10"/>
    </row>
    <row r="199">
      <c r="C199" s="10"/>
    </row>
    <row r="200">
      <c r="C200" s="10"/>
    </row>
    <row r="201">
      <c r="C201" s="10"/>
    </row>
    <row r="202">
      <c r="C202" s="10"/>
    </row>
    <row r="203">
      <c r="C203" s="10"/>
    </row>
    <row r="204">
      <c r="C204" s="10"/>
    </row>
    <row r="205">
      <c r="C205" s="10"/>
    </row>
    <row r="206">
      <c r="C206" s="10"/>
    </row>
    <row r="207">
      <c r="C207" s="10"/>
    </row>
    <row r="208">
      <c r="C208" s="10"/>
    </row>
    <row r="209">
      <c r="C209" s="10"/>
    </row>
    <row r="210">
      <c r="C210" s="10"/>
    </row>
    <row r="211">
      <c r="C211" s="10"/>
    </row>
    <row r="212">
      <c r="C212" s="10"/>
    </row>
    <row r="213">
      <c r="C213" s="10"/>
    </row>
    <row r="214">
      <c r="C214" s="10"/>
    </row>
    <row r="215">
      <c r="C215" s="10"/>
    </row>
    <row r="216">
      <c r="C216" s="10"/>
    </row>
    <row r="217">
      <c r="C217" s="10"/>
    </row>
    <row r="218">
      <c r="C218" s="10"/>
    </row>
    <row r="219">
      <c r="C219" s="10"/>
    </row>
    <row r="220">
      <c r="C220" s="10"/>
    </row>
    <row r="221">
      <c r="C221" s="10"/>
    </row>
    <row r="222">
      <c r="C222" s="10"/>
    </row>
    <row r="223">
      <c r="C223" s="10"/>
    </row>
    <row r="224">
      <c r="C224" s="10"/>
    </row>
    <row r="225">
      <c r="C225" s="10"/>
    </row>
    <row r="226">
      <c r="C226" s="10"/>
    </row>
    <row r="227">
      <c r="C227" s="10"/>
    </row>
    <row r="228">
      <c r="C228" s="10"/>
    </row>
    <row r="229">
      <c r="C229" s="10"/>
    </row>
    <row r="230">
      <c r="C230" s="10"/>
    </row>
    <row r="231">
      <c r="C231" s="10"/>
    </row>
    <row r="232">
      <c r="C232" s="10"/>
    </row>
    <row r="233">
      <c r="C233" s="10"/>
    </row>
    <row r="234">
      <c r="C234" s="10"/>
    </row>
    <row r="235">
      <c r="C235" s="10"/>
    </row>
    <row r="236">
      <c r="C236" s="10"/>
    </row>
    <row r="237">
      <c r="C237" s="10"/>
    </row>
    <row r="238">
      <c r="C238" s="10"/>
    </row>
    <row r="239">
      <c r="C239" s="10"/>
    </row>
    <row r="240">
      <c r="C240" s="10"/>
    </row>
    <row r="241">
      <c r="C241" s="10"/>
    </row>
    <row r="242">
      <c r="C242" s="10"/>
    </row>
    <row r="243">
      <c r="C243" s="10"/>
    </row>
    <row r="244">
      <c r="C244" s="10"/>
    </row>
    <row r="245">
      <c r="C245" s="10"/>
    </row>
    <row r="246">
      <c r="C246" s="10"/>
    </row>
    <row r="247">
      <c r="C247" s="10"/>
    </row>
    <row r="248">
      <c r="C248" s="10"/>
    </row>
    <row r="249">
      <c r="C249" s="10"/>
    </row>
    <row r="250">
      <c r="C250" s="10"/>
    </row>
    <row r="251">
      <c r="C251" s="10"/>
    </row>
    <row r="252">
      <c r="C252" s="10"/>
    </row>
    <row r="253">
      <c r="C253" s="10"/>
    </row>
    <row r="254">
      <c r="C254" s="10"/>
    </row>
    <row r="255">
      <c r="C255" s="10"/>
    </row>
    <row r="256">
      <c r="C256" s="10"/>
    </row>
    <row r="257">
      <c r="C257" s="10"/>
    </row>
    <row r="258">
      <c r="C258" s="10"/>
    </row>
    <row r="259">
      <c r="C259" s="10"/>
    </row>
    <row r="260">
      <c r="C260" s="10"/>
    </row>
    <row r="261">
      <c r="C261" s="10"/>
    </row>
    <row r="262">
      <c r="C262" s="10"/>
    </row>
    <row r="263">
      <c r="C263" s="10"/>
    </row>
    <row r="264">
      <c r="C264" s="10"/>
    </row>
    <row r="265">
      <c r="C265" s="10"/>
    </row>
    <row r="266">
      <c r="C266" s="10"/>
    </row>
    <row r="267">
      <c r="C267" s="10"/>
    </row>
    <row r="268">
      <c r="C268" s="10"/>
    </row>
    <row r="269">
      <c r="C269" s="10"/>
    </row>
    <row r="270">
      <c r="C270" s="10"/>
    </row>
    <row r="271">
      <c r="C271" s="10"/>
    </row>
    <row r="272">
      <c r="C272" s="10"/>
    </row>
    <row r="273">
      <c r="C273" s="10"/>
    </row>
    <row r="274">
      <c r="C274" s="10"/>
    </row>
    <row r="275">
      <c r="C275" s="10"/>
    </row>
    <row r="276">
      <c r="C276" s="10"/>
    </row>
    <row r="277">
      <c r="C277" s="10"/>
    </row>
    <row r="278">
      <c r="C278" s="10"/>
    </row>
    <row r="279">
      <c r="C279" s="10"/>
    </row>
    <row r="280">
      <c r="C280" s="10"/>
    </row>
    <row r="281">
      <c r="C281" s="10"/>
    </row>
    <row r="282">
      <c r="C282" s="10"/>
    </row>
    <row r="283">
      <c r="C283" s="10"/>
    </row>
    <row r="284">
      <c r="C284" s="10"/>
    </row>
    <row r="285">
      <c r="C285" s="10"/>
    </row>
    <row r="286">
      <c r="C286" s="10"/>
    </row>
    <row r="287">
      <c r="C287" s="10"/>
    </row>
    <row r="288">
      <c r="C288" s="10"/>
    </row>
    <row r="289">
      <c r="C289" s="10"/>
    </row>
    <row r="290">
      <c r="C290" s="10"/>
    </row>
    <row r="291">
      <c r="C291" s="10"/>
    </row>
    <row r="292">
      <c r="C292" s="10"/>
    </row>
    <row r="293">
      <c r="C293" s="10"/>
    </row>
    <row r="294">
      <c r="C294" s="10"/>
    </row>
    <row r="295">
      <c r="C295" s="10"/>
    </row>
    <row r="296">
      <c r="C296" s="10"/>
    </row>
    <row r="297">
      <c r="C297" s="10"/>
    </row>
    <row r="298">
      <c r="C298" s="10"/>
    </row>
    <row r="299">
      <c r="C299" s="10"/>
    </row>
    <row r="300">
      <c r="C300" s="10"/>
    </row>
    <row r="301">
      <c r="C301" s="10"/>
    </row>
    <row r="302">
      <c r="C302" s="10"/>
    </row>
    <row r="303">
      <c r="C303" s="10"/>
    </row>
    <row r="304">
      <c r="C304" s="10"/>
    </row>
    <row r="305">
      <c r="C305" s="10"/>
    </row>
    <row r="306">
      <c r="C306" s="10"/>
    </row>
    <row r="307">
      <c r="C307" s="10"/>
    </row>
    <row r="308">
      <c r="C308" s="10"/>
    </row>
    <row r="309">
      <c r="C309" s="10"/>
    </row>
    <row r="310">
      <c r="C310" s="10"/>
    </row>
    <row r="311">
      <c r="C311" s="10"/>
    </row>
    <row r="312">
      <c r="C312" s="10"/>
    </row>
    <row r="313">
      <c r="C313" s="10"/>
    </row>
    <row r="314">
      <c r="C314" s="10"/>
    </row>
    <row r="315">
      <c r="C315" s="10"/>
    </row>
    <row r="316">
      <c r="C316" s="10"/>
    </row>
    <row r="317">
      <c r="C317" s="10"/>
    </row>
    <row r="318">
      <c r="C318" s="10"/>
    </row>
    <row r="319">
      <c r="C319" s="10"/>
    </row>
    <row r="320">
      <c r="C320" s="10"/>
    </row>
    <row r="321">
      <c r="C321" s="10"/>
    </row>
    <row r="322">
      <c r="C322" s="10"/>
    </row>
    <row r="323">
      <c r="C323" s="10"/>
    </row>
    <row r="324">
      <c r="C324" s="10"/>
    </row>
    <row r="325">
      <c r="C325" s="10"/>
    </row>
    <row r="326">
      <c r="C326" s="10"/>
    </row>
    <row r="327">
      <c r="C327" s="10"/>
    </row>
    <row r="328">
      <c r="C328" s="10"/>
    </row>
    <row r="329">
      <c r="C329" s="10"/>
    </row>
    <row r="330">
      <c r="C330" s="10"/>
    </row>
    <row r="331">
      <c r="C331" s="10"/>
    </row>
    <row r="332">
      <c r="C332" s="10"/>
    </row>
    <row r="333">
      <c r="C333" s="10"/>
    </row>
    <row r="334">
      <c r="C334" s="10"/>
    </row>
    <row r="335">
      <c r="C335" s="10"/>
    </row>
    <row r="336">
      <c r="C336" s="10"/>
    </row>
    <row r="337">
      <c r="C337" s="10"/>
    </row>
    <row r="338">
      <c r="C338" s="10"/>
    </row>
    <row r="339">
      <c r="C339" s="10"/>
    </row>
    <row r="340">
      <c r="C340" s="10"/>
    </row>
    <row r="341">
      <c r="C341" s="10"/>
    </row>
    <row r="342">
      <c r="C342" s="10"/>
    </row>
    <row r="343">
      <c r="C343" s="10"/>
    </row>
    <row r="344">
      <c r="C344" s="10"/>
    </row>
    <row r="345">
      <c r="C345" s="10"/>
    </row>
    <row r="346">
      <c r="C346" s="10"/>
    </row>
    <row r="347">
      <c r="C347" s="10"/>
    </row>
    <row r="348">
      <c r="C348" s="10"/>
    </row>
    <row r="349">
      <c r="C349" s="10"/>
    </row>
    <row r="350">
      <c r="C350" s="10"/>
    </row>
    <row r="351">
      <c r="C351" s="10"/>
    </row>
    <row r="352">
      <c r="C352" s="10"/>
    </row>
    <row r="353">
      <c r="C353" s="10"/>
    </row>
    <row r="354">
      <c r="C354" s="10"/>
    </row>
    <row r="355">
      <c r="C355" s="10"/>
    </row>
    <row r="356">
      <c r="C356" s="10"/>
    </row>
    <row r="357">
      <c r="C357" s="10"/>
    </row>
    <row r="358">
      <c r="C358" s="10"/>
    </row>
    <row r="359">
      <c r="C359" s="10"/>
    </row>
    <row r="360">
      <c r="C360" s="10"/>
    </row>
    <row r="361">
      <c r="C361" s="10"/>
    </row>
    <row r="362">
      <c r="C362" s="10"/>
    </row>
    <row r="363">
      <c r="C363" s="10"/>
    </row>
    <row r="364">
      <c r="C364" s="10"/>
    </row>
    <row r="365">
      <c r="C365" s="10"/>
    </row>
    <row r="366">
      <c r="C366" s="10"/>
    </row>
    <row r="367">
      <c r="C367" s="10"/>
    </row>
    <row r="368">
      <c r="C368" s="10"/>
    </row>
    <row r="369">
      <c r="C369" s="10"/>
    </row>
    <row r="370">
      <c r="C370" s="10"/>
    </row>
    <row r="371">
      <c r="C371" s="10"/>
    </row>
    <row r="372">
      <c r="C372" s="10"/>
    </row>
    <row r="373">
      <c r="C373" s="10"/>
    </row>
    <row r="374">
      <c r="C374" s="10"/>
    </row>
    <row r="375">
      <c r="C375" s="10"/>
    </row>
    <row r="376">
      <c r="C376" s="10"/>
    </row>
    <row r="377">
      <c r="C377" s="10"/>
    </row>
    <row r="378">
      <c r="C378" s="10"/>
    </row>
    <row r="379">
      <c r="C379" s="10"/>
    </row>
    <row r="380">
      <c r="C380" s="10"/>
    </row>
    <row r="381">
      <c r="C381" s="10"/>
    </row>
    <row r="382">
      <c r="C382" s="10"/>
    </row>
    <row r="383">
      <c r="C383" s="10"/>
    </row>
    <row r="384">
      <c r="C384" s="10"/>
    </row>
    <row r="385">
      <c r="C385" s="10"/>
    </row>
    <row r="386">
      <c r="C386" s="10"/>
    </row>
    <row r="387">
      <c r="C387" s="10"/>
    </row>
    <row r="388">
      <c r="C388" s="10"/>
    </row>
    <row r="389">
      <c r="C389" s="10"/>
    </row>
    <row r="390">
      <c r="C390" s="10"/>
    </row>
    <row r="391">
      <c r="C391" s="10"/>
    </row>
    <row r="392">
      <c r="C392" s="10"/>
    </row>
    <row r="393">
      <c r="C393" s="10"/>
    </row>
    <row r="394">
      <c r="C394" s="10"/>
    </row>
    <row r="395">
      <c r="C395" s="10"/>
    </row>
    <row r="396">
      <c r="C396" s="10"/>
    </row>
    <row r="397">
      <c r="C397" s="10"/>
    </row>
    <row r="398">
      <c r="C398" s="10"/>
    </row>
    <row r="399">
      <c r="C399" s="10"/>
    </row>
    <row r="400">
      <c r="C400" s="10"/>
    </row>
    <row r="401">
      <c r="C401" s="10"/>
    </row>
    <row r="402">
      <c r="C402" s="10"/>
    </row>
    <row r="403">
      <c r="C403" s="10"/>
    </row>
    <row r="404">
      <c r="C404" s="10"/>
    </row>
    <row r="405">
      <c r="C405" s="10"/>
    </row>
    <row r="406">
      <c r="C406" s="10"/>
    </row>
    <row r="407">
      <c r="C407" s="10"/>
    </row>
    <row r="408">
      <c r="C408" s="10"/>
    </row>
    <row r="409">
      <c r="C409" s="10"/>
    </row>
    <row r="410">
      <c r="C410" s="10"/>
    </row>
    <row r="411">
      <c r="C411" s="10"/>
    </row>
    <row r="412">
      <c r="C412" s="10"/>
    </row>
    <row r="413">
      <c r="C413" s="10"/>
    </row>
    <row r="414">
      <c r="C414" s="10"/>
    </row>
    <row r="415">
      <c r="C415" s="10"/>
    </row>
    <row r="416">
      <c r="C416" s="10"/>
    </row>
    <row r="417">
      <c r="C417" s="10"/>
    </row>
    <row r="418">
      <c r="C418" s="10"/>
    </row>
    <row r="419">
      <c r="C419" s="10"/>
    </row>
    <row r="420">
      <c r="C420" s="10"/>
    </row>
    <row r="421">
      <c r="C421" s="10"/>
    </row>
    <row r="422">
      <c r="C422" s="10"/>
    </row>
    <row r="423">
      <c r="C423" s="10"/>
    </row>
    <row r="424">
      <c r="C424" s="10"/>
    </row>
    <row r="425">
      <c r="C425" s="10"/>
    </row>
    <row r="426">
      <c r="C426" s="10"/>
    </row>
    <row r="427">
      <c r="C427" s="10"/>
    </row>
    <row r="428">
      <c r="C428" s="10"/>
    </row>
    <row r="429">
      <c r="C429" s="10"/>
    </row>
    <row r="430">
      <c r="C430" s="10"/>
    </row>
    <row r="431">
      <c r="C431" s="10"/>
    </row>
    <row r="432">
      <c r="C432" s="10"/>
    </row>
    <row r="433">
      <c r="C433" s="10"/>
    </row>
    <row r="434">
      <c r="C434" s="10"/>
    </row>
    <row r="435">
      <c r="C435" s="10"/>
    </row>
    <row r="436">
      <c r="C436" s="10"/>
    </row>
    <row r="437">
      <c r="C437" s="10"/>
    </row>
    <row r="438">
      <c r="C438" s="10"/>
    </row>
    <row r="439">
      <c r="C439" s="10"/>
    </row>
    <row r="440">
      <c r="C440" s="10"/>
    </row>
    <row r="441">
      <c r="C441" s="10"/>
    </row>
    <row r="442">
      <c r="C442" s="10"/>
    </row>
    <row r="443">
      <c r="C443" s="10"/>
    </row>
    <row r="444">
      <c r="C444" s="10"/>
    </row>
    <row r="445">
      <c r="C445" s="10"/>
    </row>
    <row r="446">
      <c r="C446" s="10"/>
    </row>
    <row r="447">
      <c r="C447" s="10"/>
    </row>
    <row r="448">
      <c r="C448" s="10"/>
    </row>
    <row r="449">
      <c r="C449" s="10"/>
    </row>
    <row r="450">
      <c r="C450" s="10"/>
    </row>
    <row r="451">
      <c r="C451" s="10"/>
    </row>
    <row r="452">
      <c r="C452" s="10"/>
    </row>
    <row r="453">
      <c r="C453" s="10"/>
    </row>
    <row r="454">
      <c r="C454" s="10"/>
    </row>
    <row r="455">
      <c r="C455" s="10"/>
    </row>
    <row r="456">
      <c r="C456" s="10"/>
    </row>
    <row r="457">
      <c r="C457" s="10"/>
    </row>
    <row r="458">
      <c r="C458" s="10"/>
    </row>
    <row r="459">
      <c r="C459" s="10"/>
    </row>
    <row r="460">
      <c r="C460" s="10"/>
    </row>
    <row r="461">
      <c r="C461" s="10"/>
    </row>
    <row r="462">
      <c r="C462" s="10"/>
    </row>
    <row r="463">
      <c r="C463" s="10"/>
    </row>
    <row r="464">
      <c r="C464" s="10"/>
    </row>
    <row r="465">
      <c r="C465" s="10"/>
    </row>
    <row r="466">
      <c r="C466" s="10"/>
    </row>
    <row r="467">
      <c r="C467" s="10"/>
    </row>
    <row r="468">
      <c r="C468" s="10"/>
    </row>
    <row r="469">
      <c r="C469" s="10"/>
    </row>
    <row r="470">
      <c r="C470" s="10"/>
    </row>
    <row r="471">
      <c r="C471" s="10"/>
    </row>
    <row r="472">
      <c r="C472" s="10"/>
    </row>
    <row r="473">
      <c r="C473" s="10"/>
    </row>
    <row r="474">
      <c r="C474" s="10"/>
    </row>
    <row r="475">
      <c r="C475" s="10"/>
    </row>
    <row r="476">
      <c r="C476" s="10"/>
    </row>
    <row r="477">
      <c r="C477" s="10"/>
    </row>
    <row r="478">
      <c r="C478" s="10"/>
    </row>
    <row r="479">
      <c r="C479" s="10"/>
    </row>
    <row r="480">
      <c r="C480" s="10"/>
    </row>
    <row r="481">
      <c r="C481" s="10"/>
    </row>
    <row r="482">
      <c r="C482" s="10"/>
    </row>
    <row r="483">
      <c r="C483" s="10"/>
    </row>
    <row r="484">
      <c r="C484" s="10"/>
    </row>
    <row r="485">
      <c r="C485" s="10"/>
    </row>
    <row r="486">
      <c r="C486" s="10"/>
    </row>
    <row r="487">
      <c r="C487" s="10"/>
    </row>
    <row r="488">
      <c r="C488" s="10"/>
    </row>
    <row r="489">
      <c r="C489" s="10"/>
    </row>
    <row r="490">
      <c r="C490" s="10"/>
    </row>
    <row r="491">
      <c r="C491" s="10"/>
    </row>
    <row r="492">
      <c r="C492" s="10"/>
    </row>
    <row r="493">
      <c r="C493" s="10"/>
    </row>
    <row r="494">
      <c r="C494" s="10"/>
    </row>
    <row r="495">
      <c r="C495" s="10"/>
    </row>
    <row r="496">
      <c r="C496" s="10"/>
    </row>
    <row r="497">
      <c r="C497" s="10"/>
    </row>
    <row r="498">
      <c r="C498" s="10"/>
    </row>
    <row r="499">
      <c r="C499" s="10"/>
    </row>
    <row r="500">
      <c r="C500" s="10"/>
    </row>
    <row r="501">
      <c r="C501" s="10"/>
    </row>
    <row r="502">
      <c r="C502" s="10"/>
    </row>
    <row r="503">
      <c r="C503" s="10"/>
    </row>
    <row r="504">
      <c r="C504" s="10"/>
    </row>
    <row r="505">
      <c r="C505" s="10"/>
    </row>
    <row r="506">
      <c r="C506" s="10"/>
    </row>
    <row r="507">
      <c r="C507" s="10"/>
    </row>
    <row r="508">
      <c r="C508" s="10"/>
    </row>
    <row r="509">
      <c r="C509" s="10"/>
    </row>
    <row r="510">
      <c r="C510" s="10"/>
    </row>
    <row r="511">
      <c r="C511" s="10"/>
    </row>
    <row r="512">
      <c r="C512" s="10"/>
    </row>
    <row r="513">
      <c r="C513" s="10"/>
    </row>
    <row r="514">
      <c r="C514" s="10"/>
    </row>
    <row r="515">
      <c r="C515" s="10"/>
    </row>
    <row r="516">
      <c r="C516" s="10"/>
    </row>
    <row r="517">
      <c r="C517" s="10"/>
    </row>
    <row r="518">
      <c r="C518" s="10"/>
    </row>
    <row r="519">
      <c r="C519" s="10"/>
    </row>
    <row r="520">
      <c r="C520" s="10"/>
    </row>
    <row r="521">
      <c r="C521" s="10"/>
    </row>
    <row r="522">
      <c r="C522" s="10"/>
    </row>
    <row r="523">
      <c r="C523" s="10"/>
    </row>
    <row r="524">
      <c r="C524" s="10"/>
    </row>
    <row r="525">
      <c r="C525" s="10"/>
    </row>
    <row r="526">
      <c r="C526" s="10"/>
    </row>
    <row r="527">
      <c r="C527" s="10"/>
    </row>
    <row r="528">
      <c r="C528" s="10"/>
    </row>
    <row r="529">
      <c r="C529" s="10"/>
    </row>
    <row r="530">
      <c r="C530" s="10"/>
    </row>
    <row r="531">
      <c r="C531" s="10"/>
    </row>
    <row r="532">
      <c r="C532" s="10"/>
    </row>
    <row r="533">
      <c r="C533" s="10"/>
    </row>
    <row r="534">
      <c r="C534" s="10"/>
    </row>
    <row r="535">
      <c r="C535" s="10"/>
    </row>
    <row r="536">
      <c r="C536" s="10"/>
    </row>
    <row r="537">
      <c r="C537" s="10"/>
    </row>
    <row r="538">
      <c r="C538" s="10"/>
    </row>
    <row r="539">
      <c r="C539" s="10"/>
    </row>
    <row r="540">
      <c r="C540" s="10"/>
    </row>
    <row r="541">
      <c r="C541" s="10"/>
    </row>
    <row r="542">
      <c r="C542" s="10"/>
    </row>
    <row r="543">
      <c r="C543" s="10"/>
    </row>
    <row r="544">
      <c r="C544" s="10"/>
    </row>
    <row r="545">
      <c r="C545" s="10"/>
    </row>
    <row r="546">
      <c r="C546" s="10"/>
    </row>
    <row r="547">
      <c r="C547" s="10"/>
    </row>
    <row r="548">
      <c r="C548" s="10"/>
    </row>
    <row r="549">
      <c r="C549" s="10"/>
    </row>
    <row r="550">
      <c r="C550" s="10"/>
    </row>
    <row r="551">
      <c r="C551" s="10"/>
    </row>
    <row r="552">
      <c r="C552" s="10"/>
    </row>
    <row r="553">
      <c r="C553" s="10"/>
    </row>
    <row r="554">
      <c r="C554" s="10"/>
    </row>
    <row r="555">
      <c r="C555" s="10"/>
    </row>
    <row r="556">
      <c r="C556" s="10"/>
    </row>
    <row r="557">
      <c r="C557" s="10"/>
    </row>
    <row r="558">
      <c r="C558" s="10"/>
    </row>
    <row r="559">
      <c r="C559" s="10"/>
    </row>
    <row r="560">
      <c r="C560" s="10"/>
    </row>
    <row r="561">
      <c r="C561" s="10"/>
    </row>
    <row r="562">
      <c r="C562" s="10"/>
    </row>
    <row r="563">
      <c r="C563" s="10"/>
    </row>
    <row r="564">
      <c r="C564" s="10"/>
    </row>
    <row r="565">
      <c r="C565" s="10"/>
    </row>
    <row r="566">
      <c r="C566" s="10"/>
    </row>
    <row r="567">
      <c r="C567" s="10"/>
    </row>
    <row r="568">
      <c r="C568" s="10"/>
    </row>
    <row r="569">
      <c r="C569" s="10"/>
    </row>
    <row r="570">
      <c r="C570" s="10"/>
    </row>
    <row r="571">
      <c r="C571" s="10"/>
    </row>
    <row r="572">
      <c r="C572" s="10"/>
    </row>
    <row r="573">
      <c r="C573" s="10"/>
    </row>
    <row r="574">
      <c r="C574" s="10"/>
    </row>
    <row r="575">
      <c r="C575" s="10"/>
    </row>
    <row r="576">
      <c r="C576" s="10"/>
    </row>
    <row r="577">
      <c r="C577" s="10"/>
    </row>
    <row r="578">
      <c r="C578" s="10"/>
    </row>
    <row r="579">
      <c r="C579" s="10"/>
    </row>
    <row r="580">
      <c r="C580" s="10"/>
    </row>
    <row r="581">
      <c r="C581" s="10"/>
    </row>
    <row r="582">
      <c r="C582" s="10"/>
    </row>
    <row r="583">
      <c r="C583" s="10"/>
    </row>
    <row r="584">
      <c r="C584" s="10"/>
    </row>
    <row r="585">
      <c r="C585" s="10"/>
    </row>
    <row r="586">
      <c r="C586" s="10"/>
    </row>
    <row r="587">
      <c r="C587" s="10"/>
    </row>
    <row r="588">
      <c r="C588" s="10"/>
    </row>
    <row r="589">
      <c r="C589" s="10"/>
    </row>
    <row r="590">
      <c r="C590" s="10"/>
    </row>
    <row r="591">
      <c r="C591" s="10"/>
    </row>
    <row r="592">
      <c r="C592" s="10"/>
    </row>
    <row r="593">
      <c r="C593" s="10"/>
    </row>
    <row r="594">
      <c r="C594" s="10"/>
    </row>
    <row r="595">
      <c r="C595" s="10"/>
    </row>
    <row r="596">
      <c r="C596" s="10"/>
    </row>
    <row r="597">
      <c r="C597" s="10"/>
    </row>
    <row r="598">
      <c r="C598" s="10"/>
    </row>
    <row r="599">
      <c r="C599" s="10"/>
    </row>
    <row r="600">
      <c r="C600" s="10"/>
    </row>
    <row r="601">
      <c r="C601" s="10"/>
    </row>
    <row r="602">
      <c r="C602" s="10"/>
    </row>
    <row r="603">
      <c r="C603" s="10"/>
    </row>
    <row r="604">
      <c r="C604" s="10"/>
    </row>
    <row r="605">
      <c r="C605" s="10"/>
    </row>
    <row r="606">
      <c r="C606" s="10"/>
    </row>
    <row r="607">
      <c r="C607" s="10"/>
    </row>
    <row r="608">
      <c r="C608" s="10"/>
    </row>
    <row r="609">
      <c r="C609" s="10"/>
    </row>
    <row r="610">
      <c r="C610" s="10"/>
    </row>
    <row r="611">
      <c r="C611" s="10"/>
    </row>
    <row r="612">
      <c r="C612" s="10"/>
    </row>
    <row r="613">
      <c r="C613" s="10"/>
    </row>
    <row r="614">
      <c r="C614" s="10"/>
    </row>
    <row r="615">
      <c r="C615" s="10"/>
    </row>
    <row r="616">
      <c r="C616" s="10"/>
    </row>
    <row r="617">
      <c r="C617" s="10"/>
    </row>
    <row r="618">
      <c r="C618" s="10"/>
    </row>
    <row r="619">
      <c r="C619" s="10"/>
    </row>
    <row r="620">
      <c r="C620" s="10"/>
    </row>
    <row r="621">
      <c r="C621" s="10"/>
    </row>
    <row r="622">
      <c r="C622" s="10"/>
    </row>
    <row r="623">
      <c r="C623" s="10"/>
    </row>
    <row r="624">
      <c r="C624" s="10"/>
    </row>
    <row r="625">
      <c r="C625" s="10"/>
    </row>
    <row r="626">
      <c r="C626" s="10"/>
    </row>
    <row r="627">
      <c r="C627" s="10"/>
    </row>
    <row r="628">
      <c r="C628" s="10"/>
    </row>
    <row r="629">
      <c r="C629" s="10"/>
    </row>
    <row r="630">
      <c r="C630" s="10"/>
    </row>
    <row r="631">
      <c r="C631" s="10"/>
    </row>
    <row r="632">
      <c r="C632" s="10"/>
    </row>
    <row r="633">
      <c r="C633" s="10"/>
    </row>
    <row r="634">
      <c r="C634" s="10"/>
    </row>
    <row r="635">
      <c r="C635" s="10"/>
    </row>
    <row r="636">
      <c r="C636" s="10"/>
    </row>
    <row r="637">
      <c r="C637" s="10"/>
    </row>
    <row r="638">
      <c r="C638" s="10"/>
    </row>
    <row r="639">
      <c r="C639" s="10"/>
    </row>
    <row r="640">
      <c r="C640" s="10"/>
    </row>
    <row r="641">
      <c r="C641" s="10"/>
    </row>
    <row r="642">
      <c r="C642" s="10"/>
    </row>
    <row r="643">
      <c r="C643" s="10"/>
    </row>
    <row r="644">
      <c r="C644" s="10"/>
    </row>
    <row r="645">
      <c r="C645" s="10"/>
    </row>
    <row r="646">
      <c r="C646" s="10"/>
    </row>
    <row r="647">
      <c r="C647" s="10"/>
    </row>
    <row r="648">
      <c r="C648" s="10"/>
    </row>
    <row r="649">
      <c r="C649" s="10"/>
    </row>
    <row r="650">
      <c r="C650" s="10"/>
    </row>
    <row r="651">
      <c r="C651" s="10"/>
    </row>
    <row r="652">
      <c r="C652" s="10"/>
    </row>
    <row r="653">
      <c r="C653" s="10"/>
    </row>
    <row r="654">
      <c r="C654" s="10"/>
    </row>
    <row r="655">
      <c r="C655" s="10"/>
    </row>
    <row r="656">
      <c r="C656" s="10"/>
    </row>
    <row r="657">
      <c r="C657" s="10"/>
    </row>
    <row r="658">
      <c r="C658" s="10"/>
    </row>
    <row r="659">
      <c r="C659" s="10"/>
    </row>
    <row r="660">
      <c r="C660" s="10"/>
    </row>
    <row r="661">
      <c r="C661" s="10"/>
    </row>
    <row r="662">
      <c r="C662" s="10"/>
    </row>
    <row r="663">
      <c r="C663" s="10"/>
    </row>
    <row r="664">
      <c r="C664" s="10"/>
    </row>
    <row r="665">
      <c r="C665" s="10"/>
    </row>
    <row r="666">
      <c r="C666" s="10"/>
    </row>
    <row r="667">
      <c r="C667" s="10"/>
    </row>
    <row r="668">
      <c r="C668" s="10"/>
    </row>
    <row r="669">
      <c r="C669" s="10"/>
    </row>
    <row r="670">
      <c r="C670" s="10"/>
    </row>
    <row r="671">
      <c r="C671" s="10"/>
    </row>
    <row r="672">
      <c r="C672" s="10"/>
    </row>
    <row r="673">
      <c r="C673" s="10"/>
    </row>
    <row r="674">
      <c r="C674" s="10"/>
    </row>
    <row r="675">
      <c r="C675" s="10"/>
    </row>
    <row r="676">
      <c r="C676" s="10"/>
    </row>
    <row r="677">
      <c r="C677" s="10"/>
    </row>
    <row r="678">
      <c r="C678" s="10"/>
    </row>
    <row r="679">
      <c r="C679" s="10"/>
    </row>
    <row r="680">
      <c r="C680" s="10"/>
    </row>
    <row r="681">
      <c r="C681" s="10"/>
    </row>
    <row r="682">
      <c r="C682" s="10"/>
    </row>
    <row r="683">
      <c r="C683" s="10"/>
    </row>
    <row r="684">
      <c r="C684" s="10"/>
    </row>
    <row r="685">
      <c r="C685" s="10"/>
    </row>
    <row r="686">
      <c r="C686" s="10"/>
    </row>
    <row r="687">
      <c r="C687" s="10"/>
    </row>
    <row r="688">
      <c r="C688" s="10"/>
    </row>
    <row r="689">
      <c r="C689" s="10"/>
    </row>
    <row r="690">
      <c r="C690" s="10"/>
    </row>
    <row r="691">
      <c r="C691" s="10"/>
    </row>
    <row r="692">
      <c r="C692" s="10"/>
    </row>
    <row r="693">
      <c r="C693" s="10"/>
    </row>
    <row r="694">
      <c r="C694" s="10"/>
    </row>
    <row r="695">
      <c r="C695" s="10"/>
    </row>
    <row r="696">
      <c r="C696" s="10"/>
    </row>
    <row r="697">
      <c r="C697" s="10"/>
    </row>
    <row r="698">
      <c r="C698" s="10"/>
    </row>
    <row r="699">
      <c r="C699" s="10"/>
    </row>
    <row r="700">
      <c r="C700" s="10"/>
    </row>
    <row r="701">
      <c r="C701" s="10"/>
    </row>
    <row r="702">
      <c r="C702" s="10"/>
    </row>
    <row r="703">
      <c r="C703" s="10"/>
    </row>
    <row r="704">
      <c r="C704" s="10"/>
    </row>
    <row r="705">
      <c r="C705" s="10"/>
    </row>
    <row r="706">
      <c r="C706" s="10"/>
    </row>
    <row r="707">
      <c r="C707" s="10"/>
    </row>
    <row r="708">
      <c r="C708" s="10"/>
    </row>
    <row r="709">
      <c r="C709" s="10"/>
    </row>
    <row r="710">
      <c r="C710" s="10"/>
    </row>
    <row r="711">
      <c r="C711" s="10"/>
    </row>
    <row r="712">
      <c r="C712" s="10"/>
    </row>
    <row r="713">
      <c r="C713" s="10"/>
    </row>
    <row r="714">
      <c r="C714" s="10"/>
    </row>
    <row r="715">
      <c r="C715" s="10"/>
    </row>
    <row r="716">
      <c r="C716" s="10"/>
    </row>
    <row r="717">
      <c r="C717" s="10"/>
    </row>
    <row r="718">
      <c r="C718" s="10"/>
    </row>
    <row r="719">
      <c r="C719" s="10"/>
    </row>
    <row r="720">
      <c r="C720" s="10"/>
    </row>
    <row r="721">
      <c r="C721" s="10"/>
    </row>
    <row r="722">
      <c r="C722" s="10"/>
    </row>
    <row r="723">
      <c r="C723" s="10"/>
    </row>
    <row r="724">
      <c r="C724" s="10"/>
    </row>
    <row r="725">
      <c r="C725" s="10"/>
    </row>
    <row r="726">
      <c r="C726" s="10"/>
    </row>
    <row r="727">
      <c r="C727" s="10"/>
    </row>
    <row r="728">
      <c r="C728" s="10"/>
    </row>
    <row r="729">
      <c r="C729" s="10"/>
    </row>
    <row r="730">
      <c r="C730" s="10"/>
    </row>
    <row r="731">
      <c r="C731" s="10"/>
    </row>
    <row r="732">
      <c r="C732" s="10"/>
    </row>
    <row r="733">
      <c r="C733" s="10"/>
    </row>
    <row r="734">
      <c r="C734" s="10"/>
    </row>
    <row r="735">
      <c r="C735" s="10"/>
    </row>
    <row r="736">
      <c r="C736" s="10"/>
    </row>
    <row r="737">
      <c r="C737" s="10"/>
    </row>
    <row r="738">
      <c r="C738" s="10"/>
    </row>
    <row r="739">
      <c r="C739" s="10"/>
    </row>
    <row r="740">
      <c r="C740" s="10"/>
    </row>
    <row r="741">
      <c r="C741" s="10"/>
    </row>
    <row r="742">
      <c r="C742" s="10"/>
    </row>
    <row r="743">
      <c r="C743" s="10"/>
    </row>
    <row r="744">
      <c r="C744" s="10"/>
    </row>
    <row r="745">
      <c r="C745" s="10"/>
    </row>
    <row r="746">
      <c r="C746" s="10"/>
    </row>
    <row r="747">
      <c r="C747" s="10"/>
    </row>
    <row r="748">
      <c r="C748" s="10"/>
    </row>
    <row r="749">
      <c r="C749" s="10"/>
    </row>
    <row r="750">
      <c r="C750" s="10"/>
    </row>
    <row r="751">
      <c r="C751" s="10"/>
    </row>
    <row r="752">
      <c r="C752" s="10"/>
    </row>
    <row r="753">
      <c r="C753" s="10"/>
    </row>
    <row r="754">
      <c r="C754" s="10"/>
    </row>
    <row r="755">
      <c r="C755" s="10"/>
    </row>
    <row r="756">
      <c r="C756" s="10"/>
    </row>
    <row r="757">
      <c r="C757" s="10"/>
    </row>
    <row r="758">
      <c r="C758" s="10"/>
    </row>
    <row r="759">
      <c r="C759" s="10"/>
    </row>
    <row r="760">
      <c r="C760" s="10"/>
    </row>
    <row r="761">
      <c r="C761" s="10"/>
    </row>
    <row r="762">
      <c r="C762" s="10"/>
    </row>
    <row r="763">
      <c r="C763" s="10"/>
    </row>
    <row r="764">
      <c r="C764" s="10"/>
    </row>
    <row r="765">
      <c r="C765" s="10"/>
    </row>
    <row r="766">
      <c r="C766" s="10"/>
    </row>
    <row r="767">
      <c r="C767" s="10"/>
    </row>
    <row r="768">
      <c r="C768" s="10"/>
    </row>
    <row r="769">
      <c r="C769" s="10"/>
    </row>
    <row r="770">
      <c r="C770" s="10"/>
    </row>
    <row r="771">
      <c r="C771" s="10"/>
    </row>
    <row r="772">
      <c r="C772" s="10"/>
    </row>
    <row r="773">
      <c r="C773" s="10"/>
    </row>
    <row r="774">
      <c r="C774" s="10"/>
    </row>
    <row r="775">
      <c r="C775" s="10"/>
    </row>
    <row r="776">
      <c r="C776" s="10"/>
    </row>
    <row r="777">
      <c r="C777" s="10"/>
    </row>
    <row r="778">
      <c r="C778" s="10"/>
    </row>
    <row r="779">
      <c r="C779" s="10"/>
    </row>
    <row r="780">
      <c r="C780" s="10"/>
    </row>
    <row r="781">
      <c r="C781" s="10"/>
    </row>
    <row r="782">
      <c r="C782" s="10"/>
    </row>
    <row r="783">
      <c r="C783" s="10"/>
    </row>
    <row r="784">
      <c r="C784" s="10"/>
    </row>
    <row r="785">
      <c r="C785" s="10"/>
    </row>
    <row r="786">
      <c r="C786" s="10"/>
    </row>
    <row r="787">
      <c r="C787" s="10"/>
    </row>
    <row r="788">
      <c r="C788" s="10"/>
    </row>
    <row r="789">
      <c r="C789" s="10"/>
    </row>
    <row r="790">
      <c r="C790" s="10"/>
    </row>
    <row r="791">
      <c r="C791" s="10"/>
    </row>
    <row r="792">
      <c r="C792" s="10"/>
    </row>
    <row r="793">
      <c r="C793" s="10"/>
    </row>
    <row r="794">
      <c r="C794" s="10"/>
    </row>
    <row r="795">
      <c r="C795" s="10"/>
    </row>
    <row r="796">
      <c r="C796" s="10"/>
    </row>
    <row r="797">
      <c r="C797" s="10"/>
    </row>
    <row r="798">
      <c r="C798" s="10"/>
    </row>
    <row r="799">
      <c r="C799" s="10"/>
    </row>
    <row r="800">
      <c r="C800" s="10"/>
    </row>
    <row r="801">
      <c r="C801" s="10"/>
    </row>
    <row r="802">
      <c r="C802" s="10"/>
    </row>
    <row r="803">
      <c r="C803" s="10"/>
    </row>
    <row r="804">
      <c r="C804" s="10"/>
    </row>
    <row r="805">
      <c r="C805" s="10"/>
    </row>
    <row r="806">
      <c r="C806" s="10"/>
    </row>
    <row r="807">
      <c r="C807" s="10"/>
    </row>
    <row r="808">
      <c r="C808" s="10"/>
    </row>
    <row r="809">
      <c r="C809" s="10"/>
    </row>
    <row r="810">
      <c r="C810" s="10"/>
    </row>
    <row r="811">
      <c r="C811" s="10"/>
    </row>
    <row r="812">
      <c r="C812" s="10"/>
    </row>
    <row r="813">
      <c r="C813" s="10"/>
    </row>
    <row r="814">
      <c r="C814" s="10"/>
    </row>
    <row r="815">
      <c r="C815" s="10"/>
    </row>
    <row r="816">
      <c r="C816" s="10"/>
    </row>
    <row r="817">
      <c r="C817" s="10"/>
    </row>
    <row r="818">
      <c r="C818" s="10"/>
    </row>
    <row r="819">
      <c r="C819" s="10"/>
    </row>
    <row r="820">
      <c r="C820" s="10"/>
    </row>
    <row r="821">
      <c r="C821" s="10"/>
    </row>
    <row r="822">
      <c r="C822" s="10"/>
    </row>
    <row r="823">
      <c r="C823" s="10"/>
    </row>
    <row r="824">
      <c r="C824" s="10"/>
    </row>
    <row r="825">
      <c r="C825" s="10"/>
    </row>
    <row r="826">
      <c r="C826" s="10"/>
    </row>
    <row r="827">
      <c r="C827" s="10"/>
    </row>
    <row r="828">
      <c r="C828" s="10"/>
    </row>
    <row r="829">
      <c r="C829" s="10"/>
    </row>
    <row r="830">
      <c r="C830" s="10"/>
    </row>
    <row r="831">
      <c r="C831" s="10"/>
    </row>
    <row r="832">
      <c r="C832" s="10"/>
    </row>
    <row r="833">
      <c r="C833" s="10"/>
    </row>
    <row r="834">
      <c r="C834" s="10"/>
    </row>
    <row r="835">
      <c r="C835" s="10"/>
    </row>
    <row r="836">
      <c r="C836" s="10"/>
    </row>
    <row r="837">
      <c r="C837" s="10"/>
    </row>
    <row r="838">
      <c r="C838" s="10"/>
    </row>
    <row r="839">
      <c r="C839" s="10"/>
    </row>
    <row r="840">
      <c r="C840" s="10"/>
    </row>
    <row r="841">
      <c r="C841" s="10"/>
    </row>
    <row r="842">
      <c r="C842" s="10"/>
    </row>
    <row r="843">
      <c r="C843" s="10"/>
    </row>
    <row r="844">
      <c r="C844" s="10"/>
    </row>
    <row r="845">
      <c r="C845" s="10"/>
    </row>
    <row r="846">
      <c r="C846" s="10"/>
    </row>
    <row r="847">
      <c r="C847" s="10"/>
    </row>
    <row r="848">
      <c r="C848" s="10"/>
    </row>
    <row r="849">
      <c r="C849" s="10"/>
    </row>
    <row r="850">
      <c r="C850" s="10"/>
    </row>
    <row r="851">
      <c r="C851" s="10"/>
    </row>
    <row r="852">
      <c r="C852" s="10"/>
    </row>
    <row r="853">
      <c r="C853" s="10"/>
    </row>
    <row r="854">
      <c r="C854" s="10"/>
    </row>
    <row r="855">
      <c r="C855" s="10"/>
    </row>
    <row r="856">
      <c r="C856" s="10"/>
    </row>
    <row r="857">
      <c r="C857" s="10"/>
    </row>
    <row r="858">
      <c r="C858" s="10"/>
    </row>
    <row r="859">
      <c r="C859" s="10"/>
    </row>
    <row r="860">
      <c r="C860" s="10"/>
    </row>
    <row r="861">
      <c r="C861" s="10"/>
    </row>
    <row r="862">
      <c r="C862" s="10"/>
    </row>
    <row r="863">
      <c r="C863" s="10"/>
    </row>
    <row r="864">
      <c r="C864" s="10"/>
    </row>
    <row r="865">
      <c r="C865" s="10"/>
    </row>
    <row r="866">
      <c r="C866" s="10"/>
    </row>
    <row r="867">
      <c r="C867" s="10"/>
    </row>
    <row r="868">
      <c r="C868" s="10"/>
    </row>
    <row r="869">
      <c r="C869" s="10"/>
    </row>
    <row r="870">
      <c r="C870" s="10"/>
    </row>
    <row r="871">
      <c r="C871" s="10"/>
    </row>
    <row r="872">
      <c r="C872" s="10"/>
    </row>
    <row r="873">
      <c r="C873" s="10"/>
    </row>
    <row r="874">
      <c r="C874" s="10"/>
    </row>
    <row r="875">
      <c r="C875" s="10"/>
    </row>
    <row r="876">
      <c r="C876" s="10"/>
    </row>
    <row r="877">
      <c r="C877" s="10"/>
    </row>
    <row r="878">
      <c r="C878" s="10"/>
    </row>
    <row r="879">
      <c r="C879" s="10"/>
    </row>
    <row r="880">
      <c r="C880" s="10"/>
    </row>
    <row r="881">
      <c r="C881" s="10"/>
    </row>
    <row r="882">
      <c r="C882" s="10"/>
    </row>
    <row r="883">
      <c r="C883" s="10"/>
    </row>
    <row r="884">
      <c r="C884" s="10"/>
    </row>
    <row r="885">
      <c r="C885" s="10"/>
    </row>
    <row r="886">
      <c r="C886" s="10"/>
    </row>
    <row r="887">
      <c r="C887" s="10"/>
    </row>
    <row r="888">
      <c r="C888" s="10"/>
    </row>
    <row r="889">
      <c r="C889" s="10"/>
    </row>
    <row r="890">
      <c r="C890" s="10"/>
    </row>
    <row r="891">
      <c r="C891" s="10"/>
    </row>
    <row r="892">
      <c r="C892" s="10"/>
    </row>
    <row r="893">
      <c r="C893" s="10"/>
    </row>
    <row r="894">
      <c r="C894" s="10"/>
    </row>
    <row r="895">
      <c r="C895" s="10"/>
    </row>
    <row r="896">
      <c r="C896" s="10"/>
    </row>
    <row r="897">
      <c r="C897" s="10"/>
    </row>
    <row r="898">
      <c r="C898" s="10"/>
    </row>
    <row r="899">
      <c r="C899" s="10"/>
    </row>
    <row r="900">
      <c r="C900" s="10"/>
    </row>
    <row r="901">
      <c r="C901" s="10"/>
    </row>
    <row r="902">
      <c r="C902" s="10"/>
    </row>
    <row r="903">
      <c r="C903" s="10"/>
    </row>
    <row r="904">
      <c r="C904" s="10"/>
    </row>
    <row r="905">
      <c r="C905" s="10"/>
    </row>
    <row r="906">
      <c r="C906" s="10"/>
    </row>
    <row r="907">
      <c r="C907" s="10"/>
    </row>
    <row r="908">
      <c r="C908" s="10"/>
    </row>
    <row r="909">
      <c r="C909" s="10"/>
    </row>
    <row r="910">
      <c r="C910" s="10"/>
    </row>
    <row r="911">
      <c r="C911" s="10"/>
    </row>
    <row r="912">
      <c r="C912" s="10"/>
    </row>
    <row r="913">
      <c r="C913" s="10"/>
    </row>
    <row r="914">
      <c r="C914" s="10"/>
    </row>
    <row r="915">
      <c r="C915" s="10"/>
    </row>
    <row r="916">
      <c r="C916" s="10"/>
    </row>
    <row r="917">
      <c r="C917" s="10"/>
    </row>
    <row r="918">
      <c r="C918" s="10"/>
    </row>
    <row r="919">
      <c r="C919" s="10"/>
    </row>
    <row r="920">
      <c r="C920" s="10"/>
    </row>
    <row r="921">
      <c r="C921" s="10"/>
    </row>
    <row r="922">
      <c r="C922" s="10"/>
    </row>
    <row r="923">
      <c r="C923" s="10"/>
    </row>
    <row r="924">
      <c r="C924" s="10"/>
    </row>
    <row r="925">
      <c r="C925" s="10"/>
    </row>
    <row r="926">
      <c r="C926" s="10"/>
    </row>
    <row r="927">
      <c r="C927" s="10"/>
    </row>
    <row r="928">
      <c r="C928" s="10"/>
    </row>
    <row r="929">
      <c r="C929" s="10"/>
    </row>
    <row r="930">
      <c r="C930" s="10"/>
    </row>
    <row r="931">
      <c r="C931" s="10"/>
    </row>
    <row r="932">
      <c r="C932" s="10"/>
    </row>
    <row r="933">
      <c r="C933" s="10"/>
    </row>
    <row r="934">
      <c r="C934" s="10"/>
    </row>
    <row r="935">
      <c r="C935" s="10"/>
    </row>
    <row r="936">
      <c r="C936" s="10"/>
    </row>
    <row r="937">
      <c r="C937" s="10"/>
    </row>
    <row r="938">
      <c r="C938" s="10"/>
    </row>
    <row r="939">
      <c r="C939" s="10"/>
    </row>
    <row r="940">
      <c r="C940" s="10"/>
    </row>
    <row r="941">
      <c r="C941" s="10"/>
    </row>
    <row r="942">
      <c r="C942" s="10"/>
    </row>
    <row r="943">
      <c r="C943" s="10"/>
    </row>
    <row r="944">
      <c r="C944" s="10"/>
    </row>
    <row r="945">
      <c r="C945" s="10"/>
    </row>
    <row r="946">
      <c r="C946" s="10"/>
    </row>
    <row r="947">
      <c r="C947" s="10"/>
    </row>
    <row r="948">
      <c r="C948" s="10"/>
    </row>
    <row r="949">
      <c r="C949" s="10"/>
    </row>
    <row r="950">
      <c r="C950" s="10"/>
    </row>
    <row r="951">
      <c r="C951" s="10"/>
    </row>
    <row r="952">
      <c r="C952" s="10"/>
    </row>
    <row r="953">
      <c r="C953" s="10"/>
    </row>
    <row r="954">
      <c r="C954" s="10"/>
    </row>
    <row r="955">
      <c r="C955" s="10"/>
    </row>
    <row r="956">
      <c r="C956" s="10"/>
    </row>
    <row r="957">
      <c r="C957" s="10"/>
    </row>
    <row r="958">
      <c r="C958" s="10"/>
    </row>
    <row r="959">
      <c r="C959" s="10"/>
    </row>
    <row r="960">
      <c r="C960" s="10"/>
    </row>
    <row r="961">
      <c r="C961" s="10"/>
    </row>
    <row r="962">
      <c r="C962" s="10"/>
    </row>
    <row r="963">
      <c r="C963" s="10"/>
    </row>
    <row r="964">
      <c r="C964" s="10"/>
    </row>
    <row r="965">
      <c r="C965" s="10"/>
    </row>
    <row r="966">
      <c r="C966" s="10"/>
    </row>
    <row r="967">
      <c r="C967" s="10"/>
    </row>
    <row r="968">
      <c r="C968" s="10"/>
    </row>
    <row r="969">
      <c r="C969" s="10"/>
    </row>
    <row r="970">
      <c r="C970" s="10"/>
    </row>
    <row r="971">
      <c r="C971" s="10"/>
    </row>
    <row r="972">
      <c r="C972" s="10"/>
    </row>
    <row r="973">
      <c r="C973" s="10"/>
    </row>
    <row r="974">
      <c r="C974" s="10"/>
    </row>
    <row r="975">
      <c r="C975" s="10"/>
    </row>
    <row r="976">
      <c r="C976" s="10"/>
    </row>
    <row r="977">
      <c r="C977" s="10"/>
    </row>
    <row r="978">
      <c r="C978" s="10"/>
    </row>
    <row r="979">
      <c r="C979" s="10"/>
    </row>
    <row r="980">
      <c r="C980" s="10"/>
    </row>
    <row r="981">
      <c r="C981" s="10"/>
    </row>
    <row r="982">
      <c r="C982" s="10"/>
    </row>
    <row r="983">
      <c r="C983" s="10"/>
    </row>
    <row r="984">
      <c r="C984" s="10"/>
    </row>
    <row r="985">
      <c r="C985" s="10"/>
    </row>
    <row r="986">
      <c r="C986" s="10"/>
    </row>
    <row r="987">
      <c r="C987" s="10"/>
    </row>
    <row r="988">
      <c r="C988" s="10"/>
    </row>
    <row r="989">
      <c r="C989" s="10"/>
    </row>
    <row r="990">
      <c r="C990" s="10"/>
    </row>
    <row r="991">
      <c r="C991" s="10"/>
    </row>
    <row r="992">
      <c r="C992" s="10"/>
    </row>
    <row r="993">
      <c r="C993" s="10"/>
    </row>
    <row r="994">
      <c r="C994" s="10"/>
    </row>
    <row r="995">
      <c r="C995" s="10"/>
    </row>
    <row r="996">
      <c r="C996" s="10"/>
    </row>
    <row r="997">
      <c r="C997" s="10"/>
    </row>
    <row r="998">
      <c r="C998" s="10"/>
    </row>
    <row r="999">
      <c r="C999" s="10"/>
    </row>
    <row r="1000">
      <c r="C1000" s="10"/>
    </row>
    <row r="1001">
      <c r="C1001" s="10"/>
    </row>
    <row r="1002">
      <c r="C1002" s="10"/>
    </row>
    <row r="1003">
      <c r="C1003" s="10"/>
    </row>
    <row r="1004">
      <c r="C1004" s="10"/>
    </row>
    <row r="1005">
      <c r="C1005" s="10"/>
    </row>
    <row r="1006">
      <c r="C1006" s="10"/>
    </row>
    <row r="1007">
      <c r="C1007" s="10"/>
    </row>
    <row r="1008">
      <c r="C1008" s="10"/>
    </row>
    <row r="1009">
      <c r="C1009" s="10"/>
    </row>
    <row r="1010">
      <c r="C1010" s="10"/>
    </row>
    <row r="1011">
      <c r="C1011" s="10"/>
    </row>
    <row r="1012">
      <c r="C1012" s="10"/>
    </row>
    <row r="1013">
      <c r="C1013" s="10"/>
    </row>
    <row r="1014">
      <c r="C1014" s="10"/>
    </row>
    <row r="1015">
      <c r="C1015" s="10"/>
    </row>
    <row r="1016">
      <c r="C1016" s="10"/>
    </row>
    <row r="1017">
      <c r="C1017" s="10"/>
    </row>
    <row r="1018">
      <c r="C1018" s="10"/>
    </row>
    <row r="1019">
      <c r="C1019" s="10"/>
    </row>
    <row r="1020">
      <c r="C1020" s="10"/>
    </row>
    <row r="1021">
      <c r="C1021" s="10"/>
    </row>
    <row r="1022">
      <c r="C1022" s="10"/>
    </row>
    <row r="1023">
      <c r="C1023" s="10"/>
    </row>
    <row r="1024">
      <c r="C1024" s="10"/>
    </row>
    <row r="1025">
      <c r="C1025" s="10"/>
    </row>
    <row r="1026">
      <c r="C1026" s="10"/>
    </row>
    <row r="1027">
      <c r="C1027" s="10"/>
    </row>
    <row r="1028">
      <c r="C1028" s="10"/>
    </row>
    <row r="1029">
      <c r="C1029" s="10"/>
    </row>
    <row r="1030">
      <c r="C1030" s="10"/>
    </row>
    <row r="1031">
      <c r="C1031" s="10"/>
    </row>
    <row r="1032">
      <c r="C1032" s="10"/>
    </row>
    <row r="1033">
      <c r="C1033" s="10"/>
    </row>
    <row r="1034">
      <c r="C1034" s="10"/>
    </row>
    <row r="1035">
      <c r="C1035" s="10"/>
    </row>
    <row r="1036">
      <c r="C1036" s="10"/>
    </row>
    <row r="1037">
      <c r="C1037" s="10"/>
    </row>
    <row r="1038">
      <c r="C1038" s="10"/>
    </row>
    <row r="1039">
      <c r="C1039" s="10"/>
    </row>
    <row r="1040">
      <c r="C1040" s="10"/>
    </row>
    <row r="1041">
      <c r="C1041" s="10"/>
    </row>
    <row r="1042">
      <c r="C1042" s="10"/>
    </row>
    <row r="1043">
      <c r="C1043" s="10"/>
    </row>
    <row r="1044">
      <c r="C1044" s="10"/>
    </row>
    <row r="1045">
      <c r="C1045" s="10"/>
    </row>
    <row r="1046">
      <c r="C1046" s="10"/>
    </row>
    <row r="1047">
      <c r="C1047" s="10"/>
    </row>
    <row r="1048">
      <c r="C1048" s="10"/>
    </row>
    <row r="1049">
      <c r="C1049" s="10"/>
    </row>
    <row r="1050">
      <c r="C1050" s="10"/>
    </row>
    <row r="1051">
      <c r="C1051" s="10"/>
    </row>
    <row r="1052">
      <c r="C1052" s="10"/>
    </row>
    <row r="1053">
      <c r="C1053" s="10"/>
    </row>
    <row r="1054">
      <c r="C1054" s="10"/>
    </row>
    <row r="1055">
      <c r="C1055" s="10"/>
    </row>
  </sheetData>
  <hyperlinks>
    <hyperlink r:id="rId1" ref="G2"/>
    <hyperlink r:id="rId2" ref="H2"/>
    <hyperlink r:id="rId3" ref="I2"/>
    <hyperlink r:id="rId4" ref="G3"/>
    <hyperlink r:id="rId5" ref="H3"/>
    <hyperlink r:id="rId6" ref="I3"/>
    <hyperlink r:id="rId7" ref="G4"/>
    <hyperlink r:id="rId8" ref="H4"/>
    <hyperlink r:id="rId9" location=":~:text=The%20Environment%20Agency%20charges%20%C2%A3,are%20not%20specialist%20nuclear%20regulators." ref="I4"/>
    <hyperlink display="Black Mass" location="'LFP-Hydro'!A73" ref="G8"/>
    <hyperlink display="Calculations" location="'LFP-Hydro'!A42" ref="G9"/>
    <hyperlink display="Calculations" location="'LFP-Hydro'!A42" ref="H9"/>
    <hyperlink display="Calculations" location="'LFP-Hydro'!A42" ref="I9"/>
    <hyperlink r:id="rId10" ref="G10"/>
    <hyperlink r:id="rId11" ref="H10"/>
    <hyperlink r:id="rId12" ref="I10"/>
    <hyperlink r:id="rId13" ref="G11"/>
    <hyperlink r:id="rId14" ref="H11"/>
    <hyperlink r:id="rId15" ref="I11"/>
    <hyperlink r:id="rId16" ref="G12"/>
    <hyperlink r:id="rId17" ref="H12"/>
    <hyperlink r:id="rId18" ref="I12"/>
    <hyperlink r:id="rId19" location=":~:text=The%20prevailing%20market%20price%20of%20EOL%20LFP,yuan%20per%20tonne%2C%20according%20to%20market%20sources." ref="G13"/>
    <hyperlink r:id="rId20" ref="H13"/>
    <hyperlink r:id="rId21" ref="I13"/>
    <hyperlink display="Calculations" location="'LFP-Hydro'!A55" ref="G14"/>
    <hyperlink display="Calculations" location="'LFP-Hydro'!A55" ref="H14"/>
    <hyperlink display="Calculations" location="'LFP-Hydro'!A55" ref="I14"/>
    <hyperlink display="Calculations" location="'LFP-Hydro'!A64" ref="G15"/>
    <hyperlink display="Calculations" location="'LFP-Hydro'!A64" ref="H15"/>
    <hyperlink display="Calculations" location="'LFP-Hydro'!A64" ref="I15"/>
    <hyperlink r:id="rId22" ref="J23"/>
    <hyperlink r:id="rId23" ref="K23"/>
    <hyperlink r:id="rId24" location=":~:text=For%20example%2C%20NMC%20batteries%2C%20which,and%20cobalt%20along%20with%20lithium." ref="L23"/>
    <hyperlink r:id="rId25" ref="J24"/>
    <hyperlink r:id="rId26" ref="J25"/>
    <hyperlink r:id="rId27" ref="K25"/>
    <hyperlink r:id="rId28" location=":~:text=For%20example%2C%20NMC%20batteries%2C%20which,and%20cobalt%20along%20with%20lithium." ref="L25"/>
    <hyperlink r:id="rId29" ref="J26"/>
    <hyperlink r:id="rId30" ref="K26"/>
    <hyperlink r:id="rId31" location=":~:text=For%20example%2C%20NMC%20batteries%2C%20which,and%20cobalt%20along%20with%20lithium." ref="L26"/>
    <hyperlink r:id="rId32" ref="J27"/>
    <hyperlink r:id="rId33" ref="K27"/>
    <hyperlink r:id="rId34" location=":~:text=For%20example%2C%20NMC%20batteries%2C%20which,and%20cobalt%20along%20with%20lithium." ref="L27"/>
    <hyperlink r:id="rId35" ref="G33"/>
    <hyperlink r:id="rId36" ref="H33"/>
    <hyperlink r:id="rId37" ref="I33"/>
    <hyperlink r:id="rId38" ref="A38"/>
    <hyperlink display="kWh/ton" location="'LFP-Direct'!A49" ref="B42"/>
    <hyperlink r:id="rId39" ref="A49"/>
    <hyperlink r:id="rId40" ref="C49"/>
    <hyperlink r:id="rId41" ref="D49"/>
    <hyperlink r:id="rId42" ref="E49"/>
    <hyperlink r:id="rId43" ref="A50"/>
    <hyperlink r:id="rId44" ref="C50"/>
    <hyperlink r:id="rId45" location=":~:text=USA%20natural%20gas%20prices%2C%20December,U.S.%20Dollar%20per%20kWh%20for" ref="D50"/>
    <hyperlink r:id="rId46" location=":~:text=The%20EU%20average%20price%20%E2%80%94%20a,Source%3A%20Eurostat%20(nrg_pc_203)" ref="E50"/>
    <hyperlink r:id="rId47" ref="A51"/>
    <hyperlink display="CN Value" location="'LFP-Direct'!C61" ref="C54"/>
    <hyperlink display="US Value" location="'LFP-Direct'!D61" ref="D54"/>
    <hyperlink display="EU Value" location="'LFP-Direct'!E61" ref="E54"/>
    <hyperlink r:id="rId48" ref="A59"/>
    <hyperlink r:id="rId49" ref="C59"/>
    <hyperlink r:id="rId50" ref="D59"/>
    <hyperlink r:id="rId51" ref="E59"/>
    <hyperlink r:id="rId52" ref="D60"/>
    <hyperlink display="CN Value" location="'LFP-Direct'!C70" ref="C63"/>
    <hyperlink display="US Value" location="'LFP-Direct'!D70" ref="D63"/>
    <hyperlink display="EU Value" location="'LFP-Direct'!E70" ref="E63"/>
    <hyperlink r:id="rId53" ref="C68"/>
    <hyperlink r:id="rId54" ref="D68"/>
    <hyperlink r:id="rId55" ref="E68"/>
    <hyperlink r:id="rId56" ref="A85"/>
    <hyperlink r:id="rId57" ref="A86"/>
  </hyperlinks>
  <drawing r:id="rId58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  <col customWidth="1" min="2" max="2" width="19.63"/>
    <col customWidth="1" min="3" max="3" width="17.13"/>
    <col customWidth="1" min="4" max="4" width="21.88"/>
    <col customWidth="1" min="5" max="5" width="17.75"/>
    <col customWidth="1" min="6" max="6" width="16.75"/>
    <col customWidth="1" min="7" max="7" width="20.88"/>
    <col customWidth="1" min="8" max="9" width="20.13"/>
    <col customWidth="1" min="12" max="12" width="14.63"/>
    <col customWidth="1" min="13" max="13" width="15.13"/>
    <col customWidth="1" min="14" max="14" width="14.0"/>
    <col customWidth="1" min="15" max="15" width="25.5"/>
    <col customWidth="1" min="17" max="17" width="17.6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4" t="s">
        <v>138</v>
      </c>
      <c r="B2" s="4" t="s">
        <v>10</v>
      </c>
      <c r="C2" s="5">
        <v>1000.0</v>
      </c>
      <c r="D2" s="6">
        <f>VLOOKUP(D8, B128:G142, 4)</f>
        <v>8000</v>
      </c>
      <c r="E2" s="6">
        <f>VLOOKUP(E8, B128:G142, 5)</f>
        <v>19000</v>
      </c>
      <c r="F2" s="6">
        <f>VLOOKUP(F8, B128:G142, 6)</f>
        <v>14000</v>
      </c>
      <c r="G2" s="8" t="s">
        <v>139</v>
      </c>
      <c r="H2" s="8" t="s">
        <v>139</v>
      </c>
      <c r="I2" s="8" t="s">
        <v>139</v>
      </c>
    </row>
    <row r="3">
      <c r="A3" s="4" t="s">
        <v>11</v>
      </c>
      <c r="B3" s="4" t="s">
        <v>10</v>
      </c>
      <c r="C3" s="5">
        <v>1000.0</v>
      </c>
      <c r="D3" s="6">
        <f>VLOOKUP(D8, B94:G108, 4)</f>
        <v>1000</v>
      </c>
      <c r="E3" s="6">
        <f>VLOOKUP(E8, B94:G108, 5)</f>
        <v>2000</v>
      </c>
      <c r="F3" s="6">
        <f>VLOOKUP(F8, B94:G108, 6)</f>
        <v>2000</v>
      </c>
      <c r="G3" s="8" t="s">
        <v>12</v>
      </c>
      <c r="H3" s="8" t="s">
        <v>12</v>
      </c>
      <c r="I3" s="8" t="s">
        <v>12</v>
      </c>
    </row>
    <row r="4">
      <c r="A4" s="4" t="s">
        <v>140</v>
      </c>
      <c r="B4" s="4" t="s">
        <v>10</v>
      </c>
      <c r="C4" s="5">
        <v>1000.0</v>
      </c>
      <c r="D4" s="6">
        <f>VLOOKUP(D8, B111:G125, 4)</f>
        <v>150</v>
      </c>
      <c r="E4" s="6">
        <f>VLOOKUP(E8, B111:G125, 5)</f>
        <v>200</v>
      </c>
      <c r="F4" s="6">
        <f>VLOOKUP(F8, B111:G125, 6)</f>
        <v>250</v>
      </c>
      <c r="G4" s="8" t="s">
        <v>126</v>
      </c>
      <c r="H4" s="8" t="s">
        <v>14</v>
      </c>
      <c r="I4" s="8" t="s">
        <v>14</v>
      </c>
    </row>
    <row r="5">
      <c r="A5" s="9" t="s">
        <v>15</v>
      </c>
      <c r="C5" s="10"/>
      <c r="D5" s="11">
        <f t="shared" ref="D5:F5" si="1">SUM(D2:D4)*1000</f>
        <v>9150000</v>
      </c>
      <c r="E5" s="12">
        <f t="shared" si="1"/>
        <v>21200000</v>
      </c>
      <c r="F5" s="12">
        <f t="shared" si="1"/>
        <v>16250000</v>
      </c>
    </row>
    <row r="6">
      <c r="A6" s="9" t="s">
        <v>16</v>
      </c>
      <c r="C6" s="14" t="s">
        <v>17</v>
      </c>
      <c r="D6" s="6">
        <v>5.0</v>
      </c>
    </row>
    <row r="7">
      <c r="A7" s="4"/>
      <c r="B7" s="4"/>
      <c r="C7" s="14"/>
      <c r="D7" s="4"/>
    </row>
    <row r="8">
      <c r="A8" s="4" t="s">
        <v>18</v>
      </c>
      <c r="B8" s="4" t="s">
        <v>19</v>
      </c>
      <c r="C8" s="14" t="s">
        <v>20</v>
      </c>
      <c r="D8" s="6">
        <f>Summary!O11</f>
        <v>1</v>
      </c>
      <c r="E8" s="7">
        <f>Summary!P11</f>
        <v>1</v>
      </c>
      <c r="F8" s="6">
        <f>Summary!Q11</f>
        <v>1</v>
      </c>
      <c r="G8" s="8" t="s">
        <v>141</v>
      </c>
    </row>
    <row r="9">
      <c r="A9" s="4" t="s">
        <v>21</v>
      </c>
      <c r="B9" s="4" t="s">
        <v>22</v>
      </c>
      <c r="C9" s="14" t="s">
        <v>23</v>
      </c>
      <c r="D9" s="15">
        <f t="shared" ref="D9:F9" si="2">C47</f>
        <v>385.5246621</v>
      </c>
      <c r="E9" s="16">
        <f t="shared" si="2"/>
        <v>427.330596</v>
      </c>
      <c r="F9" s="16">
        <f t="shared" si="2"/>
        <v>899.48782</v>
      </c>
      <c r="G9" s="8" t="s">
        <v>24</v>
      </c>
      <c r="H9" s="8" t="s">
        <v>24</v>
      </c>
      <c r="I9" s="8" t="s">
        <v>24</v>
      </c>
      <c r="K9" s="18"/>
      <c r="L9" s="13"/>
      <c r="N9" s="18"/>
      <c r="O9" s="18"/>
    </row>
    <row r="10">
      <c r="A10" s="4" t="s">
        <v>25</v>
      </c>
      <c r="B10" s="4" t="s">
        <v>22</v>
      </c>
      <c r="C10" s="14" t="s">
        <v>23</v>
      </c>
      <c r="D10" s="6">
        <f>Summary!O13</f>
        <v>95</v>
      </c>
      <c r="E10" s="16">
        <f>C153</f>
        <v>253.5714286</v>
      </c>
      <c r="F10" s="15">
        <f>C154</f>
        <v>283.1428571</v>
      </c>
      <c r="G10" s="8" t="s">
        <v>26</v>
      </c>
      <c r="H10" s="17" t="s">
        <v>26</v>
      </c>
      <c r="I10" s="17" t="s">
        <v>26</v>
      </c>
    </row>
    <row r="11">
      <c r="A11" s="4" t="s">
        <v>27</v>
      </c>
      <c r="B11" s="4" t="s">
        <v>22</v>
      </c>
      <c r="C11" s="14" t="s">
        <v>23</v>
      </c>
      <c r="D11" s="6">
        <v>335.0</v>
      </c>
      <c r="E11" s="7">
        <v>350.0</v>
      </c>
      <c r="F11" s="6">
        <v>350.0</v>
      </c>
      <c r="G11" s="8" t="s">
        <v>28</v>
      </c>
      <c r="H11" s="8" t="s">
        <v>28</v>
      </c>
      <c r="I11" s="8" t="s">
        <v>28</v>
      </c>
    </row>
    <row r="12">
      <c r="A12" s="4" t="s">
        <v>29</v>
      </c>
      <c r="B12" s="4" t="s">
        <v>22</v>
      </c>
      <c r="C12" s="14" t="s">
        <v>23</v>
      </c>
      <c r="D12" s="6">
        <v>85.0</v>
      </c>
      <c r="E12" s="7">
        <v>35.0</v>
      </c>
      <c r="F12" s="7">
        <v>35.0</v>
      </c>
      <c r="G12" s="8" t="s">
        <v>30</v>
      </c>
      <c r="H12" s="17" t="s">
        <v>30</v>
      </c>
      <c r="I12" s="17" t="s">
        <v>30</v>
      </c>
    </row>
    <row r="13">
      <c r="A13" s="4" t="s">
        <v>31</v>
      </c>
      <c r="B13" s="4" t="s">
        <v>22</v>
      </c>
      <c r="C13" s="14" t="s">
        <v>23</v>
      </c>
      <c r="D13" s="91">
        <f>Summary!O12</f>
        <v>2700</v>
      </c>
      <c r="E13" s="92">
        <f>Summary!P12</f>
        <v>2000</v>
      </c>
      <c r="F13" s="7">
        <f>Summary!Q12</f>
        <v>0</v>
      </c>
      <c r="G13" s="8" t="s">
        <v>32</v>
      </c>
      <c r="H13" s="17" t="s">
        <v>32</v>
      </c>
      <c r="I13" s="17" t="s">
        <v>32</v>
      </c>
      <c r="J13" s="18"/>
    </row>
    <row r="14">
      <c r="A14" s="4" t="s">
        <v>33</v>
      </c>
      <c r="B14" s="4" t="s">
        <v>22</v>
      </c>
      <c r="C14" s="14" t="s">
        <v>23</v>
      </c>
      <c r="D14" s="15">
        <f t="shared" ref="D14:F14" si="3">C57</f>
        <v>12.5</v>
      </c>
      <c r="E14" s="16">
        <f t="shared" si="3"/>
        <v>15.3</v>
      </c>
      <c r="F14" s="21">
        <f t="shared" si="3"/>
        <v>18</v>
      </c>
      <c r="G14" s="8" t="s">
        <v>24</v>
      </c>
      <c r="H14" s="8" t="s">
        <v>24</v>
      </c>
      <c r="I14" s="8" t="s">
        <v>24</v>
      </c>
      <c r="O14" s="18"/>
      <c r="Q14" s="18"/>
      <c r="R14" s="13"/>
    </row>
    <row r="15">
      <c r="A15" s="4" t="s">
        <v>34</v>
      </c>
      <c r="B15" s="4" t="s">
        <v>22</v>
      </c>
      <c r="C15" s="14" t="s">
        <v>23</v>
      </c>
      <c r="D15" s="15">
        <f t="shared" ref="D15:F15" si="4">C66</f>
        <v>17.77777778</v>
      </c>
      <c r="E15" s="7">
        <f t="shared" si="4"/>
        <v>13.76</v>
      </c>
      <c r="F15" s="22">
        <f t="shared" si="4"/>
        <v>14.4</v>
      </c>
      <c r="G15" s="8" t="s">
        <v>24</v>
      </c>
      <c r="H15" s="8" t="s">
        <v>24</v>
      </c>
      <c r="I15" s="8" t="s">
        <v>24</v>
      </c>
      <c r="O15" s="18"/>
      <c r="Q15" s="18"/>
    </row>
    <row r="16">
      <c r="A16" s="4" t="s">
        <v>35</v>
      </c>
      <c r="B16" s="4" t="s">
        <v>22</v>
      </c>
      <c r="C16" s="5" t="s">
        <v>36</v>
      </c>
      <c r="D16" s="6">
        <v>0.0</v>
      </c>
      <c r="E16" s="6">
        <v>0.0</v>
      </c>
      <c r="F16" s="6">
        <v>0.0</v>
      </c>
    </row>
    <row r="17">
      <c r="A17" s="4" t="s">
        <v>37</v>
      </c>
      <c r="B17" s="4" t="s">
        <v>22</v>
      </c>
      <c r="C17" s="5" t="s">
        <v>36</v>
      </c>
      <c r="D17" s="6">
        <v>0.0</v>
      </c>
      <c r="E17" s="6">
        <v>0.0</v>
      </c>
      <c r="F17" s="6">
        <v>0.0</v>
      </c>
    </row>
    <row r="18">
      <c r="A18" s="4" t="s">
        <v>38</v>
      </c>
      <c r="B18" s="4" t="s">
        <v>22</v>
      </c>
      <c r="C18" s="5" t="s">
        <v>36</v>
      </c>
      <c r="D18" s="6">
        <v>0.0</v>
      </c>
      <c r="E18" s="6">
        <v>0.0</v>
      </c>
      <c r="F18" s="6">
        <v>0.0</v>
      </c>
    </row>
    <row r="19">
      <c r="A19" s="23" t="s">
        <v>39</v>
      </c>
      <c r="B19" s="24" t="s">
        <v>22</v>
      </c>
      <c r="C19" s="25" t="s">
        <v>36</v>
      </c>
      <c r="D19" s="26">
        <v>0.0</v>
      </c>
      <c r="E19" s="26">
        <v>0.0</v>
      </c>
      <c r="F19" s="26">
        <v>0.0</v>
      </c>
    </row>
    <row r="20">
      <c r="A20" s="9" t="s">
        <v>40</v>
      </c>
      <c r="C20" s="10"/>
      <c r="D20" s="11">
        <f t="shared" ref="D20:F20" si="5">SUM(D9:D15) * D8 + SUM(D16:D19) * 1000</f>
        <v>3630.80244</v>
      </c>
      <c r="E20" s="111">
        <f t="shared" si="5"/>
        <v>3094.962025</v>
      </c>
      <c r="F20" s="12">
        <f t="shared" si="5"/>
        <v>1600.030677</v>
      </c>
    </row>
    <row r="21">
      <c r="B21" s="9"/>
      <c r="C21" s="10"/>
      <c r="E21" s="9"/>
    </row>
    <row r="22">
      <c r="A22" s="9" t="s">
        <v>42</v>
      </c>
      <c r="B22" s="27" t="s">
        <v>43</v>
      </c>
      <c r="C22" s="83" t="s">
        <v>44</v>
      </c>
      <c r="D22" s="9" t="s">
        <v>128</v>
      </c>
      <c r="E22" s="10"/>
      <c r="F22" s="2" t="s">
        <v>47</v>
      </c>
      <c r="G22" s="1" t="s">
        <v>48</v>
      </c>
      <c r="H22" s="1" t="s">
        <v>49</v>
      </c>
      <c r="I22" s="1" t="s">
        <v>50</v>
      </c>
    </row>
    <row r="23">
      <c r="A23" s="4" t="s">
        <v>177</v>
      </c>
      <c r="B23" s="88">
        <v>0.157</v>
      </c>
      <c r="C23" s="30">
        <v>0.96</v>
      </c>
      <c r="D23" s="31">
        <f>B23*C23*A79</f>
        <v>0.143184</v>
      </c>
      <c r="E23" s="14" t="s">
        <v>23</v>
      </c>
      <c r="F23" s="32">
        <f>27200/7.2</f>
        <v>3777.777778</v>
      </c>
      <c r="G23" s="13">
        <f t="shared" ref="G23:G24" si="6">$D$8*$D23*$F23</f>
        <v>540.9173333</v>
      </c>
      <c r="H23" s="112">
        <f>E8*D23*F23</f>
        <v>540.9173333</v>
      </c>
      <c r="I23" s="112">
        <f>F8*D23*F23</f>
        <v>540.9173333</v>
      </c>
      <c r="J23" s="19" t="s">
        <v>54</v>
      </c>
      <c r="K23" s="17" t="s">
        <v>52</v>
      </c>
      <c r="L23" s="8" t="s">
        <v>53</v>
      </c>
      <c r="O23" s="99"/>
      <c r="S23" s="99"/>
      <c r="W23" s="99"/>
    </row>
    <row r="24">
      <c r="A24" s="4" t="s">
        <v>178</v>
      </c>
      <c r="B24" s="88">
        <v>0.043</v>
      </c>
      <c r="C24" s="30">
        <v>0.92</v>
      </c>
      <c r="D24" s="31">
        <f>B24*C24*A79</f>
        <v>0.037582</v>
      </c>
      <c r="E24" s="14" t="s">
        <v>23</v>
      </c>
      <c r="F24" s="32">
        <v>33335.0</v>
      </c>
      <c r="G24" s="13">
        <f t="shared" si="6"/>
        <v>1252.79597</v>
      </c>
      <c r="H24" s="113">
        <f>E8*D24*F24</f>
        <v>1252.79597</v>
      </c>
      <c r="I24" s="112">
        <f>F8*D24*F24</f>
        <v>1252.79597</v>
      </c>
      <c r="J24" s="19" t="s">
        <v>54</v>
      </c>
      <c r="K24" s="17" t="s">
        <v>52</v>
      </c>
      <c r="L24" s="8" t="s">
        <v>53</v>
      </c>
      <c r="O24" s="99"/>
      <c r="S24" s="99"/>
      <c r="W24" s="99"/>
    </row>
    <row r="25">
      <c r="A25" s="4" t="s">
        <v>170</v>
      </c>
      <c r="B25" s="88">
        <v>0.108</v>
      </c>
      <c r="C25" s="30">
        <v>0.96</v>
      </c>
      <c r="D25" s="31">
        <f>B25*C25*A79</f>
        <v>0.098496</v>
      </c>
      <c r="E25" s="14" t="s">
        <v>23</v>
      </c>
      <c r="F25" s="32">
        <v>9636.0</v>
      </c>
      <c r="G25" s="13">
        <f>D25*F25*D8</f>
        <v>949.107456</v>
      </c>
      <c r="H25" s="113">
        <f>E8*D25*F25</f>
        <v>949.107456</v>
      </c>
      <c r="I25" s="112">
        <f>F8*D25*F25</f>
        <v>949.107456</v>
      </c>
      <c r="J25" s="19" t="s">
        <v>54</v>
      </c>
      <c r="K25" s="17" t="s">
        <v>52</v>
      </c>
      <c r="L25" s="8" t="s">
        <v>53</v>
      </c>
      <c r="O25" s="99"/>
      <c r="S25" s="99"/>
      <c r="W25" s="99"/>
    </row>
    <row r="26">
      <c r="A26" s="4" t="s">
        <v>172</v>
      </c>
      <c r="B26" s="88">
        <v>0.189</v>
      </c>
      <c r="C26" s="30">
        <v>0.73</v>
      </c>
      <c r="D26" s="31">
        <f>B26*C26*A79</f>
        <v>0.1310715</v>
      </c>
      <c r="E26" s="14" t="s">
        <v>23</v>
      </c>
      <c r="F26" s="32">
        <v>323.0</v>
      </c>
      <c r="G26" s="13">
        <f t="shared" ref="G26:G29" si="7">$D$8*$D26*$F26</f>
        <v>42.3360945</v>
      </c>
      <c r="H26" s="98">
        <f>E8*D26*F26</f>
        <v>42.3360945</v>
      </c>
      <c r="I26" s="112">
        <f>F8*D26*F26</f>
        <v>42.3360945</v>
      </c>
      <c r="J26" s="19" t="s">
        <v>54</v>
      </c>
      <c r="K26" s="17" t="s">
        <v>52</v>
      </c>
      <c r="L26" s="8" t="s">
        <v>53</v>
      </c>
    </row>
    <row r="27">
      <c r="A27" s="4" t="s">
        <v>56</v>
      </c>
      <c r="B27" s="88">
        <v>0.281</v>
      </c>
      <c r="C27" s="30">
        <v>0.94</v>
      </c>
      <c r="D27" s="31">
        <f>B27*C27*A79</f>
        <v>0.250933</v>
      </c>
      <c r="E27" s="14" t="s">
        <v>23</v>
      </c>
      <c r="F27" s="32">
        <v>2000.0</v>
      </c>
      <c r="G27" s="13">
        <f t="shared" si="7"/>
        <v>501.866</v>
      </c>
      <c r="H27" s="98">
        <f>E8*D27*F27</f>
        <v>501.866</v>
      </c>
      <c r="I27" s="112">
        <f>F8*D27*F27</f>
        <v>501.866</v>
      </c>
      <c r="J27" s="19" t="s">
        <v>54</v>
      </c>
      <c r="K27" s="17" t="s">
        <v>52</v>
      </c>
      <c r="L27" s="8" t="s">
        <v>53</v>
      </c>
    </row>
    <row r="28">
      <c r="A28" s="4" t="s">
        <v>179</v>
      </c>
      <c r="B28" s="88">
        <v>0.054</v>
      </c>
      <c r="C28" s="30">
        <v>0.94</v>
      </c>
      <c r="D28" s="31">
        <f>B28*C28*A79</f>
        <v>0.048222</v>
      </c>
      <c r="E28" s="14" t="s">
        <v>23</v>
      </c>
      <c r="F28" s="114">
        <v>1500.0</v>
      </c>
      <c r="G28" s="13">
        <f t="shared" si="7"/>
        <v>72.333</v>
      </c>
      <c r="H28" s="98">
        <f>E8*D28*F28</f>
        <v>72.333</v>
      </c>
      <c r="I28" s="112">
        <f>F8*D28*F28</f>
        <v>72.333</v>
      </c>
      <c r="J28" s="19" t="s">
        <v>54</v>
      </c>
      <c r="K28" s="17" t="s">
        <v>52</v>
      </c>
      <c r="L28" s="8" t="s">
        <v>53</v>
      </c>
    </row>
    <row r="29">
      <c r="A29" s="4" t="s">
        <v>143</v>
      </c>
      <c r="B29" s="88">
        <v>0.032</v>
      </c>
      <c r="C29" s="30">
        <v>0.95</v>
      </c>
      <c r="D29" s="31">
        <f>B29*C29*A79</f>
        <v>0.02888</v>
      </c>
      <c r="E29" s="14" t="s">
        <v>23</v>
      </c>
      <c r="F29" s="34">
        <f>71200/7.25</f>
        <v>9820.689655</v>
      </c>
      <c r="G29" s="13">
        <f t="shared" si="7"/>
        <v>283.6215172</v>
      </c>
      <c r="H29" s="98">
        <f>E8*D29*F29</f>
        <v>283.6215172</v>
      </c>
      <c r="I29" s="112">
        <f>F8*D29*F29</f>
        <v>283.6215172</v>
      </c>
      <c r="J29" s="19" t="s">
        <v>54</v>
      </c>
      <c r="K29" s="17" t="s">
        <v>52</v>
      </c>
      <c r="L29" s="8" t="s">
        <v>53</v>
      </c>
    </row>
    <row r="30">
      <c r="A30" s="4" t="s">
        <v>180</v>
      </c>
      <c r="B30" s="75">
        <f>SUM(B23:B29)</f>
        <v>0.864</v>
      </c>
      <c r="D30" s="115">
        <f>SUM(D23:D29)</f>
        <v>0.7383685</v>
      </c>
      <c r="E30" s="10"/>
      <c r="I30" s="116"/>
      <c r="J30" s="38"/>
      <c r="K30" s="38"/>
    </row>
    <row r="31">
      <c r="A31" s="9" t="s">
        <v>58</v>
      </c>
      <c r="C31" s="10"/>
      <c r="D31" s="36">
        <f t="shared" ref="D31:F31" si="8">SUM(G23:G29)</f>
        <v>3642.977371</v>
      </c>
      <c r="E31" s="35">
        <f t="shared" si="8"/>
        <v>3642.977371</v>
      </c>
      <c r="F31" s="35">
        <f t="shared" si="8"/>
        <v>3642.977371</v>
      </c>
      <c r="G31" s="116"/>
      <c r="H31" s="38"/>
      <c r="I31" s="38"/>
    </row>
    <row r="32">
      <c r="A32" s="9" t="s">
        <v>59</v>
      </c>
      <c r="C32" s="10"/>
      <c r="D32" s="36">
        <f>D5/D6</f>
        <v>1830000</v>
      </c>
      <c r="E32" s="37">
        <f>E5/D6</f>
        <v>4240000</v>
      </c>
      <c r="F32" s="37">
        <f>F5/D6</f>
        <v>3250000</v>
      </c>
      <c r="G32" s="116"/>
      <c r="H32" s="38"/>
      <c r="I32" s="38"/>
    </row>
    <row r="33">
      <c r="A33" s="9" t="s">
        <v>60</v>
      </c>
      <c r="C33" s="10"/>
      <c r="D33" s="36">
        <f t="shared" ref="D33:F33" si="9">D31-(D20+D32)</f>
        <v>-1829987.825</v>
      </c>
      <c r="E33" s="36">
        <f t="shared" si="9"/>
        <v>-4239451.985</v>
      </c>
      <c r="F33" s="36">
        <f t="shared" si="9"/>
        <v>-3247957.053</v>
      </c>
      <c r="G33" s="116"/>
      <c r="H33" s="38"/>
      <c r="I33" s="38"/>
    </row>
    <row r="34">
      <c r="G34" s="38"/>
      <c r="H34" s="38"/>
      <c r="I34" s="23"/>
    </row>
    <row r="35">
      <c r="A35" s="9" t="s">
        <v>61</v>
      </c>
      <c r="C35" s="94"/>
      <c r="D35" s="37">
        <f t="shared" ref="D35:F35" si="10">IF(D33 &lt; 0, 0, D33*G35)</f>
        <v>0</v>
      </c>
      <c r="E35" s="37">
        <f t="shared" si="10"/>
        <v>0</v>
      </c>
      <c r="F35" s="37">
        <f t="shared" si="10"/>
        <v>0</v>
      </c>
      <c r="G35" s="41">
        <v>0.25</v>
      </c>
      <c r="H35" s="41">
        <v>0.21</v>
      </c>
      <c r="I35" s="42">
        <v>0.215</v>
      </c>
    </row>
    <row r="36">
      <c r="A36" s="9" t="s">
        <v>62</v>
      </c>
      <c r="C36" s="10"/>
      <c r="D36" s="43">
        <f t="shared" ref="D36:F36" si="11">D33-D35</f>
        <v>-1829987.825</v>
      </c>
      <c r="E36" s="43">
        <f t="shared" si="11"/>
        <v>-4239451.985</v>
      </c>
      <c r="F36" s="43">
        <f t="shared" si="11"/>
        <v>-3247957.053</v>
      </c>
      <c r="G36" s="44"/>
      <c r="H36" s="44"/>
    </row>
    <row r="37">
      <c r="A37" s="9"/>
      <c r="C37" s="10"/>
      <c r="D37" s="44"/>
      <c r="E37" s="44"/>
      <c r="F37" s="44"/>
    </row>
    <row r="38">
      <c r="A38" s="9" t="s">
        <v>131</v>
      </c>
      <c r="C38" s="10"/>
      <c r="D38" s="45">
        <f t="shared" ref="D38:F38" si="12">D31-D20</f>
        <v>12.17493123</v>
      </c>
      <c r="E38" s="45">
        <f t="shared" si="12"/>
        <v>548.0153465</v>
      </c>
      <c r="F38" s="45">
        <f t="shared" si="12"/>
        <v>2042.946694</v>
      </c>
    </row>
    <row r="39">
      <c r="A39" s="18"/>
      <c r="C39" s="10"/>
    </row>
    <row r="40">
      <c r="A40" s="9" t="s">
        <v>64</v>
      </c>
      <c r="B40" s="44"/>
      <c r="C40" s="100"/>
      <c r="K40" s="18"/>
    </row>
    <row r="41">
      <c r="A41" s="27" t="s">
        <v>0</v>
      </c>
      <c r="B41" s="27" t="s">
        <v>65</v>
      </c>
      <c r="C41" s="48" t="s">
        <v>66</v>
      </c>
      <c r="D41" s="48" t="s">
        <v>67</v>
      </c>
      <c r="E41" s="48" t="s">
        <v>68</v>
      </c>
      <c r="F41" s="47"/>
      <c r="G41" s="4"/>
      <c r="L41" s="18"/>
    </row>
    <row r="42">
      <c r="A42" s="49" t="s">
        <v>69</v>
      </c>
      <c r="B42" s="50" t="s">
        <v>70</v>
      </c>
      <c r="C42" s="59">
        <v>7777.0</v>
      </c>
      <c r="D42" s="59">
        <v>7777.0</v>
      </c>
      <c r="E42" s="59">
        <v>7777.0</v>
      </c>
      <c r="F42" s="51"/>
      <c r="G42" s="4"/>
      <c r="I42" s="62"/>
      <c r="J42" s="24"/>
      <c r="K42" s="101"/>
    </row>
    <row r="43">
      <c r="A43" s="52" t="s">
        <v>71</v>
      </c>
      <c r="B43" s="53" t="s">
        <v>72</v>
      </c>
      <c r="C43" s="49">
        <f>0.63/7.25</f>
        <v>0.08689655172</v>
      </c>
      <c r="D43" s="54">
        <v>0.1276</v>
      </c>
      <c r="E43" s="55">
        <v>0.31</v>
      </c>
      <c r="F43" s="51"/>
      <c r="G43" s="24"/>
      <c r="H43" s="24"/>
      <c r="I43" s="62"/>
      <c r="J43" s="24"/>
      <c r="K43" s="101"/>
    </row>
    <row r="44">
      <c r="A44" s="52" t="s">
        <v>73</v>
      </c>
      <c r="B44" s="53" t="s">
        <v>72</v>
      </c>
      <c r="C44" s="49">
        <f>0.3/7.25</f>
        <v>0.04137931034</v>
      </c>
      <c r="D44" s="58">
        <v>0.039</v>
      </c>
      <c r="E44" s="58">
        <v>0.073</v>
      </c>
      <c r="F44" s="51"/>
      <c r="G44" s="24"/>
      <c r="H44" s="24"/>
      <c r="I44" s="62"/>
      <c r="J44" s="24"/>
      <c r="K44" s="101"/>
    </row>
    <row r="45">
      <c r="A45" s="59" t="s">
        <v>74</v>
      </c>
      <c r="B45" s="60" t="s">
        <v>75</v>
      </c>
      <c r="C45" s="56">
        <v>0.18</v>
      </c>
      <c r="D45" s="56">
        <v>0.18</v>
      </c>
      <c r="E45" s="56">
        <v>0.18</v>
      </c>
      <c r="F45" s="51"/>
      <c r="G45" s="24"/>
      <c r="H45" s="24"/>
      <c r="I45" s="62"/>
      <c r="J45" s="24"/>
      <c r="K45" s="101"/>
    </row>
    <row r="46">
      <c r="A46" s="59" t="s">
        <v>76</v>
      </c>
      <c r="B46" s="60" t="s">
        <v>75</v>
      </c>
      <c r="C46" s="56">
        <f t="shared" ref="C46:E46" si="13">1-C45</f>
        <v>0.82</v>
      </c>
      <c r="D46" s="56">
        <f t="shared" si="13"/>
        <v>0.82</v>
      </c>
      <c r="E46" s="56">
        <f t="shared" si="13"/>
        <v>0.82</v>
      </c>
      <c r="F46" s="51"/>
      <c r="G46" s="24"/>
      <c r="H46" s="24"/>
      <c r="I46" s="62"/>
      <c r="J46" s="24"/>
      <c r="K46" s="101"/>
    </row>
    <row r="47">
      <c r="A47" s="51" t="s">
        <v>77</v>
      </c>
      <c r="B47" s="47" t="s">
        <v>23</v>
      </c>
      <c r="C47" s="51">
        <f t="shared" ref="C47:E47" si="14">(C42*C43*C45)+(C42*C44*C46)</f>
        <v>385.5246621</v>
      </c>
      <c r="D47" s="47">
        <f t="shared" si="14"/>
        <v>427.330596</v>
      </c>
      <c r="E47" s="47">
        <f t="shared" si="14"/>
        <v>899.48782</v>
      </c>
      <c r="F47" s="51"/>
      <c r="G47" s="24"/>
      <c r="H47" s="24"/>
      <c r="I47" s="62"/>
      <c r="J47" s="24"/>
      <c r="K47" s="101"/>
    </row>
    <row r="48">
      <c r="A48" s="19"/>
      <c r="B48" s="19"/>
      <c r="C48" s="61"/>
      <c r="D48" s="47"/>
      <c r="E48" s="47"/>
      <c r="F48" s="62"/>
      <c r="G48" s="38"/>
      <c r="H48" s="38"/>
      <c r="I48" s="51"/>
      <c r="J48" s="79"/>
      <c r="K48" s="62"/>
      <c r="L48" s="19"/>
      <c r="M48" s="51"/>
      <c r="N48" s="38"/>
    </row>
    <row r="49">
      <c r="A49" s="17" t="s">
        <v>136</v>
      </c>
      <c r="B49" s="4" t="s">
        <v>181</v>
      </c>
      <c r="C49" s="64" t="s">
        <v>79</v>
      </c>
      <c r="D49" s="64" t="s">
        <v>80</v>
      </c>
      <c r="E49" s="64" t="s">
        <v>81</v>
      </c>
      <c r="F49" s="96"/>
      <c r="G49" s="38"/>
      <c r="H49" s="38"/>
      <c r="I49" s="62"/>
      <c r="J49" s="38"/>
      <c r="K49" s="62"/>
      <c r="L49" s="19"/>
      <c r="M49" s="39"/>
      <c r="N49" s="38"/>
    </row>
    <row r="50">
      <c r="A50" s="17" t="s">
        <v>137</v>
      </c>
      <c r="B50" s="24" t="s">
        <v>182</v>
      </c>
      <c r="C50" s="17" t="s">
        <v>83</v>
      </c>
      <c r="D50" s="17" t="s">
        <v>84</v>
      </c>
      <c r="E50" s="17" t="s">
        <v>85</v>
      </c>
      <c r="F50" s="51"/>
      <c r="M50" s="4"/>
    </row>
    <row r="51">
      <c r="A51" s="17" t="s">
        <v>183</v>
      </c>
      <c r="B51" s="24" t="s">
        <v>184</v>
      </c>
      <c r="C51" s="103"/>
      <c r="D51" s="62"/>
      <c r="E51" s="38"/>
      <c r="F51" s="103"/>
      <c r="G51" s="103"/>
      <c r="H51" s="103"/>
      <c r="I51" s="96"/>
      <c r="J51" s="38"/>
      <c r="K51" s="103"/>
      <c r="L51" s="96"/>
      <c r="M51" s="4"/>
      <c r="N51" s="38"/>
      <c r="O51" s="62"/>
      <c r="P51" s="38"/>
    </row>
    <row r="52">
      <c r="A52" s="93"/>
      <c r="B52" s="4"/>
      <c r="C52" s="10"/>
      <c r="I52" s="62"/>
      <c r="J52" s="38"/>
      <c r="K52" s="61"/>
      <c r="L52" s="51"/>
      <c r="M52" s="4"/>
    </row>
    <row r="53">
      <c r="A53" s="27" t="s">
        <v>33</v>
      </c>
      <c r="B53" s="46"/>
      <c r="C53" s="68"/>
      <c r="D53" s="62"/>
      <c r="I53" s="49"/>
      <c r="J53" s="38"/>
      <c r="K53" s="38"/>
      <c r="L53" s="62"/>
      <c r="M53" s="4"/>
    </row>
    <row r="54">
      <c r="A54" s="68" t="s">
        <v>0</v>
      </c>
      <c r="B54" s="69" t="s">
        <v>65</v>
      </c>
      <c r="C54" s="70" t="s">
        <v>66</v>
      </c>
      <c r="D54" s="70" t="s">
        <v>67</v>
      </c>
      <c r="E54" s="70" t="s">
        <v>68</v>
      </c>
      <c r="I54" s="51"/>
      <c r="J54" s="38"/>
      <c r="K54" s="38"/>
      <c r="L54" s="62"/>
      <c r="M54" s="4"/>
    </row>
    <row r="55">
      <c r="A55" s="71" t="s">
        <v>87</v>
      </c>
      <c r="B55" s="72" t="s">
        <v>88</v>
      </c>
      <c r="C55" s="73">
        <f>0.4/7.2</f>
        <v>0.05555555556</v>
      </c>
      <c r="D55" s="74">
        <v>0.068</v>
      </c>
      <c r="E55" s="4">
        <v>0.08</v>
      </c>
      <c r="I55" s="19"/>
      <c r="J55" s="19"/>
      <c r="K55" s="38"/>
      <c r="L55" s="62"/>
      <c r="M55" s="4"/>
    </row>
    <row r="56">
      <c r="A56" s="53" t="s">
        <v>89</v>
      </c>
      <c r="B56" s="24" t="s">
        <v>90</v>
      </c>
      <c r="C56" s="59">
        <v>225.0</v>
      </c>
      <c r="D56" s="4">
        <v>225.0</v>
      </c>
      <c r="E56" s="59">
        <v>225.0</v>
      </c>
      <c r="I56" s="19"/>
      <c r="J56" s="19"/>
      <c r="K56" s="38"/>
      <c r="L56" s="62"/>
      <c r="M56" s="4"/>
    </row>
    <row r="57">
      <c r="A57" s="47" t="s">
        <v>91</v>
      </c>
      <c r="B57" s="60" t="s">
        <v>23</v>
      </c>
      <c r="C57" s="51">
        <f t="shared" ref="C57:E57" si="15">C55*C56</f>
        <v>12.5</v>
      </c>
      <c r="D57" s="13">
        <f t="shared" si="15"/>
        <v>15.3</v>
      </c>
      <c r="E57" s="75">
        <f t="shared" si="15"/>
        <v>18</v>
      </c>
      <c r="F57" s="62"/>
      <c r="G57" s="62"/>
      <c r="H57" s="62"/>
      <c r="I57" s="19"/>
      <c r="K57" s="38"/>
      <c r="L57" s="38"/>
      <c r="M57" s="38"/>
      <c r="N57" s="62"/>
      <c r="O57" s="19"/>
    </row>
    <row r="58">
      <c r="A58" s="47"/>
      <c r="B58" s="76"/>
      <c r="C58" s="51"/>
      <c r="F58" s="62"/>
      <c r="G58" s="62"/>
      <c r="H58" s="62"/>
      <c r="I58" s="19"/>
      <c r="K58" s="38"/>
      <c r="L58" s="38"/>
      <c r="M58" s="38"/>
      <c r="N58" s="51"/>
      <c r="O58" s="38"/>
    </row>
    <row r="59">
      <c r="A59" s="64" t="s">
        <v>92</v>
      </c>
      <c r="B59" s="77" t="s">
        <v>93</v>
      </c>
      <c r="C59" s="78" t="s">
        <v>94</v>
      </c>
      <c r="D59" s="8" t="s">
        <v>94</v>
      </c>
      <c r="E59" s="8" t="s">
        <v>94</v>
      </c>
      <c r="F59" s="51"/>
      <c r="G59" s="51"/>
      <c r="H59" s="51"/>
      <c r="I59" s="38"/>
    </row>
    <row r="60">
      <c r="A60" s="77"/>
      <c r="B60" s="47"/>
      <c r="C60" s="51"/>
      <c r="D60" s="8" t="s">
        <v>95</v>
      </c>
    </row>
    <row r="61">
      <c r="A61" s="46"/>
      <c r="B61" s="38"/>
      <c r="C61" s="79"/>
    </row>
    <row r="62">
      <c r="A62" s="46" t="s">
        <v>96</v>
      </c>
      <c r="B62" s="38"/>
      <c r="C62" s="79"/>
    </row>
    <row r="63">
      <c r="A63" s="46" t="s">
        <v>0</v>
      </c>
      <c r="B63" s="46" t="s">
        <v>2</v>
      </c>
      <c r="C63" s="70" t="s">
        <v>66</v>
      </c>
      <c r="D63" s="70" t="s">
        <v>67</v>
      </c>
      <c r="E63" s="70" t="s">
        <v>68</v>
      </c>
      <c r="F63" s="103"/>
      <c r="G63" s="103"/>
      <c r="H63" s="103"/>
      <c r="I63" s="62"/>
      <c r="J63" s="38"/>
      <c r="K63" s="103"/>
      <c r="L63" s="62"/>
      <c r="M63" s="79"/>
    </row>
    <row r="64">
      <c r="A64" s="80" t="s">
        <v>97</v>
      </c>
      <c r="B64" s="72" t="s">
        <v>88</v>
      </c>
      <c r="C64" s="81">
        <f>0.8/7.2</f>
        <v>0.1111111111</v>
      </c>
      <c r="D64" s="4">
        <v>0.086</v>
      </c>
      <c r="E64" s="4">
        <v>0.09</v>
      </c>
    </row>
    <row r="65">
      <c r="A65" s="23" t="s">
        <v>99</v>
      </c>
      <c r="B65" s="24" t="s">
        <v>90</v>
      </c>
      <c r="C65" s="62">
        <v>160.0</v>
      </c>
      <c r="D65" s="4">
        <v>160.0</v>
      </c>
      <c r="E65" s="4">
        <v>160.0</v>
      </c>
    </row>
    <row r="66">
      <c r="A66" s="38" t="s">
        <v>91</v>
      </c>
      <c r="B66" s="47"/>
      <c r="C66" s="51">
        <f t="shared" ref="C66:E66" si="16">C64*C65</f>
        <v>17.77777778</v>
      </c>
      <c r="D66" s="75">
        <f t="shared" si="16"/>
        <v>13.76</v>
      </c>
      <c r="E66" s="82">
        <f t="shared" si="16"/>
        <v>14.4</v>
      </c>
    </row>
    <row r="67">
      <c r="A67" s="38"/>
      <c r="B67" s="38"/>
      <c r="C67" s="38"/>
    </row>
    <row r="68">
      <c r="A68" s="19"/>
      <c r="B68" s="38"/>
      <c r="C68" s="19" t="s">
        <v>94</v>
      </c>
      <c r="D68" s="8" t="s">
        <v>94</v>
      </c>
      <c r="E68" s="8" t="s">
        <v>94</v>
      </c>
    </row>
    <row r="69">
      <c r="A69" s="38"/>
      <c r="B69" s="38"/>
      <c r="C69" s="38"/>
    </row>
    <row r="70">
      <c r="A70" s="19"/>
      <c r="B70" s="38"/>
      <c r="C70" s="38"/>
      <c r="H70" s="46"/>
      <c r="I70" s="38"/>
      <c r="J70" s="38"/>
    </row>
    <row r="71">
      <c r="C71" s="10"/>
      <c r="H71" s="46"/>
      <c r="I71" s="46"/>
      <c r="J71" s="62"/>
    </row>
    <row r="72">
      <c r="A72" s="46" t="s">
        <v>161</v>
      </c>
      <c r="B72" s="38"/>
      <c r="C72" s="38"/>
      <c r="D72" s="19"/>
      <c r="E72" s="38"/>
      <c r="F72" s="38"/>
      <c r="H72" s="80"/>
      <c r="I72" s="19"/>
      <c r="J72" s="81"/>
    </row>
    <row r="73">
      <c r="A73" s="17" t="s">
        <v>162</v>
      </c>
      <c r="B73" s="38" t="s">
        <v>163</v>
      </c>
      <c r="C73" s="46"/>
      <c r="D73" s="27"/>
      <c r="E73" s="46"/>
      <c r="F73" s="46"/>
      <c r="H73" s="38"/>
      <c r="I73" s="38"/>
      <c r="J73" s="62"/>
    </row>
    <row r="74">
      <c r="A74" s="17" t="s">
        <v>164</v>
      </c>
      <c r="B74" s="24" t="s">
        <v>165</v>
      </c>
      <c r="C74" s="38"/>
      <c r="D74" s="103"/>
      <c r="E74" s="62"/>
      <c r="F74" s="51"/>
      <c r="H74" s="38"/>
      <c r="I74" s="47"/>
      <c r="J74" s="51"/>
    </row>
    <row r="75">
      <c r="A75" s="38"/>
      <c r="B75" s="62"/>
      <c r="C75" s="38"/>
      <c r="D75" s="103"/>
      <c r="E75" s="62"/>
      <c r="F75" s="51"/>
      <c r="H75" s="38"/>
      <c r="I75" s="38"/>
      <c r="J75" s="38"/>
    </row>
    <row r="76">
      <c r="A76" s="24"/>
      <c r="B76" s="51"/>
      <c r="C76" s="38"/>
      <c r="D76" s="101"/>
      <c r="E76" s="88"/>
      <c r="F76" s="51"/>
      <c r="H76" s="38"/>
      <c r="I76" s="38"/>
      <c r="J76" s="38"/>
    </row>
    <row r="77">
      <c r="A77" s="83" t="s">
        <v>103</v>
      </c>
      <c r="B77" s="38"/>
      <c r="C77" s="38"/>
      <c r="D77" s="38"/>
      <c r="E77" s="62"/>
      <c r="F77" s="62"/>
      <c r="H77" s="19"/>
      <c r="I77" s="38"/>
      <c r="J77" s="38"/>
    </row>
    <row r="78">
      <c r="A78" s="83" t="s">
        <v>104</v>
      </c>
      <c r="B78" s="83"/>
      <c r="C78" s="83"/>
      <c r="D78" s="46"/>
      <c r="E78" s="38"/>
      <c r="F78" s="47"/>
    </row>
    <row r="79">
      <c r="A79" s="95">
        <f>Summary!C14</f>
        <v>0.95</v>
      </c>
    </row>
    <row r="81">
      <c r="A81" s="46"/>
      <c r="B81" s="38"/>
      <c r="C81" s="38"/>
    </row>
    <row r="82">
      <c r="A82" s="46"/>
      <c r="B82" s="46"/>
      <c r="C82" s="85"/>
    </row>
    <row r="83">
      <c r="A83" s="38"/>
      <c r="B83" s="38"/>
      <c r="C83" s="38"/>
    </row>
    <row r="84">
      <c r="A84" s="38"/>
      <c r="B84" s="38"/>
      <c r="C84" s="38"/>
    </row>
    <row r="85">
      <c r="A85" s="38"/>
      <c r="B85" s="38"/>
      <c r="C85" s="38"/>
    </row>
    <row r="86">
      <c r="A86" s="38"/>
      <c r="B86" s="38"/>
      <c r="C86" s="38"/>
    </row>
    <row r="87">
      <c r="A87" s="38"/>
      <c r="B87" s="38"/>
      <c r="C87" s="38"/>
    </row>
    <row r="88">
      <c r="A88" s="38"/>
      <c r="B88" s="38"/>
      <c r="C88" s="38"/>
    </row>
    <row r="89">
      <c r="A89" s="38"/>
      <c r="B89" s="38"/>
      <c r="C89" s="38"/>
    </row>
    <row r="90">
      <c r="A90" s="38"/>
      <c r="B90" s="38"/>
      <c r="C90" s="38"/>
    </row>
    <row r="91">
      <c r="A91" s="38"/>
      <c r="B91" s="38"/>
      <c r="C91" s="38"/>
    </row>
    <row r="92">
      <c r="A92" s="38"/>
      <c r="B92" s="38"/>
      <c r="C92" s="38"/>
    </row>
    <row r="93">
      <c r="A93" s="107" t="s">
        <v>10</v>
      </c>
      <c r="B93" s="86" t="s">
        <v>105</v>
      </c>
      <c r="C93" s="86" t="s">
        <v>106</v>
      </c>
      <c r="D93" s="107" t="s">
        <v>65</v>
      </c>
      <c r="E93" s="107" t="s">
        <v>107</v>
      </c>
      <c r="F93" s="107" t="s">
        <v>108</v>
      </c>
      <c r="G93" s="107" t="s">
        <v>109</v>
      </c>
    </row>
    <row r="94">
      <c r="A94" s="38" t="s">
        <v>11</v>
      </c>
      <c r="B94" s="88">
        <v>0.0</v>
      </c>
      <c r="C94" s="88">
        <v>1000.0</v>
      </c>
      <c r="D94" s="108">
        <v>1000.0</v>
      </c>
      <c r="E94" s="88">
        <v>1000.0</v>
      </c>
      <c r="F94" s="88">
        <v>2000.0</v>
      </c>
      <c r="G94" s="88">
        <v>2000.0</v>
      </c>
    </row>
    <row r="95">
      <c r="A95" s="38"/>
      <c r="B95" s="88">
        <v>1001.0</v>
      </c>
      <c r="C95" s="88">
        <v>10000.0</v>
      </c>
      <c r="D95" s="108">
        <v>1000.0</v>
      </c>
      <c r="E95" s="88">
        <v>35000.0</v>
      </c>
      <c r="F95" s="88">
        <v>85000.0</v>
      </c>
      <c r="G95" s="88">
        <v>75000.0</v>
      </c>
    </row>
    <row r="96">
      <c r="A96" s="38"/>
      <c r="B96" s="88">
        <v>10001.0</v>
      </c>
      <c r="C96" s="88">
        <v>20000.0</v>
      </c>
      <c r="D96" s="108">
        <v>1000.0</v>
      </c>
      <c r="E96" s="88">
        <v>100000.0</v>
      </c>
      <c r="F96" s="88">
        <v>300000.0</v>
      </c>
      <c r="G96" s="88">
        <v>200000.0</v>
      </c>
    </row>
    <row r="97">
      <c r="A97" s="38"/>
      <c r="B97" s="88">
        <v>20001.0</v>
      </c>
      <c r="C97" s="88">
        <v>30000.0</v>
      </c>
      <c r="D97" s="5">
        <v>1000.0</v>
      </c>
      <c r="E97" s="88">
        <v>150000.0</v>
      </c>
      <c r="F97" s="96">
        <v>500000.0</v>
      </c>
      <c r="G97" s="96">
        <v>300000.0</v>
      </c>
    </row>
    <row r="98">
      <c r="A98" s="38"/>
      <c r="B98" s="88">
        <v>30001.0</v>
      </c>
      <c r="C98" s="24">
        <v>50000.0</v>
      </c>
      <c r="D98" s="5">
        <v>1000.0</v>
      </c>
      <c r="E98" s="4">
        <v>200000.0</v>
      </c>
      <c r="F98" s="4">
        <v>700000.0</v>
      </c>
      <c r="G98" s="4">
        <v>350000.0</v>
      </c>
    </row>
    <row r="99">
      <c r="A99" s="38"/>
      <c r="B99" s="24">
        <v>50001.0</v>
      </c>
      <c r="C99" s="88">
        <v>100000.0</v>
      </c>
      <c r="D99" s="5">
        <v>1000.0</v>
      </c>
      <c r="E99" s="88">
        <v>300000.0</v>
      </c>
      <c r="F99" s="88">
        <v>900000.0</v>
      </c>
      <c r="G99" s="88">
        <v>400000.0</v>
      </c>
    </row>
    <row r="100">
      <c r="A100" s="38"/>
      <c r="B100" s="24">
        <v>100001.0</v>
      </c>
      <c r="C100" s="88">
        <v>200000.0</v>
      </c>
      <c r="D100" s="5">
        <v>1000.0</v>
      </c>
      <c r="E100" s="4">
        <v>700000.0</v>
      </c>
      <c r="F100" s="4">
        <v>1000000.0</v>
      </c>
      <c r="G100" s="4">
        <v>900000.0</v>
      </c>
    </row>
    <row r="101">
      <c r="A101" s="38"/>
      <c r="B101" s="24">
        <v>200001.0</v>
      </c>
      <c r="C101" s="88">
        <v>300000.0</v>
      </c>
      <c r="D101" s="5">
        <v>1000.0</v>
      </c>
      <c r="E101" s="4">
        <v>1200000.0</v>
      </c>
      <c r="F101" s="4">
        <v>1600000.0</v>
      </c>
      <c r="G101" s="4">
        <v>1500000.0</v>
      </c>
    </row>
    <row r="102">
      <c r="A102" s="38"/>
      <c r="B102" s="24">
        <v>300001.0</v>
      </c>
      <c r="C102" s="88">
        <v>400000.0</v>
      </c>
      <c r="D102" s="5">
        <v>1000.0</v>
      </c>
      <c r="E102" s="4">
        <v>1600000.0</v>
      </c>
      <c r="F102" s="4">
        <v>1900000.0</v>
      </c>
      <c r="G102" s="4">
        <v>2000000.0</v>
      </c>
    </row>
    <row r="103">
      <c r="A103" s="38"/>
      <c r="B103" s="24">
        <v>400001.0</v>
      </c>
      <c r="C103" s="88">
        <v>500000.0</v>
      </c>
      <c r="D103" s="5">
        <v>1000.0</v>
      </c>
      <c r="E103" s="4">
        <v>2000000.0</v>
      </c>
      <c r="F103" s="4">
        <v>2300000.0</v>
      </c>
      <c r="G103" s="4">
        <v>2500000.0</v>
      </c>
    </row>
    <row r="104">
      <c r="A104" s="38"/>
      <c r="B104" s="24">
        <v>500001.0</v>
      </c>
      <c r="C104" s="88">
        <v>600000.0</v>
      </c>
      <c r="D104" s="5">
        <v>1000.0</v>
      </c>
      <c r="E104" s="4">
        <v>2400000.0</v>
      </c>
      <c r="F104" s="4">
        <v>2700000.0</v>
      </c>
      <c r="G104" s="4">
        <v>3000000.0</v>
      </c>
    </row>
    <row r="105">
      <c r="A105" s="38"/>
      <c r="B105" s="24">
        <v>600001.0</v>
      </c>
      <c r="C105" s="88">
        <v>700000.0</v>
      </c>
      <c r="D105" s="5">
        <v>1000.0</v>
      </c>
      <c r="E105" s="4">
        <v>2800000.0</v>
      </c>
      <c r="F105" s="4">
        <v>3200000.0</v>
      </c>
      <c r="G105" s="4">
        <v>3500000.0</v>
      </c>
    </row>
    <row r="106">
      <c r="A106" s="38"/>
      <c r="B106" s="24">
        <v>700001.0</v>
      </c>
      <c r="C106" s="88">
        <v>800000.0</v>
      </c>
      <c r="D106" s="5">
        <v>1000.0</v>
      </c>
      <c r="E106" s="4">
        <v>3200000.0</v>
      </c>
      <c r="F106" s="4">
        <v>3500000.0</v>
      </c>
      <c r="G106" s="4">
        <v>4000000.0</v>
      </c>
    </row>
    <row r="107">
      <c r="A107" s="38"/>
      <c r="B107" s="24">
        <v>800001.0</v>
      </c>
      <c r="C107" s="88">
        <v>900000.0</v>
      </c>
      <c r="D107" s="5">
        <v>1000.0</v>
      </c>
      <c r="E107" s="4">
        <v>3600000.0</v>
      </c>
      <c r="F107" s="4">
        <v>3800000.0</v>
      </c>
      <c r="G107" s="4">
        <v>4500000.0</v>
      </c>
    </row>
    <row r="108">
      <c r="A108" s="38"/>
      <c r="B108" s="24">
        <v>900001.0</v>
      </c>
      <c r="C108" s="88" t="s">
        <v>110</v>
      </c>
      <c r="D108" s="5">
        <v>1000.0</v>
      </c>
      <c r="E108" s="4">
        <v>4000000.0</v>
      </c>
      <c r="F108" s="4">
        <v>4500000.0</v>
      </c>
      <c r="G108" s="4">
        <v>5000000.0</v>
      </c>
    </row>
    <row r="109">
      <c r="A109" s="38"/>
      <c r="C109" s="38"/>
      <c r="D109" s="38"/>
    </row>
    <row r="110">
      <c r="A110" s="86" t="s">
        <v>10</v>
      </c>
      <c r="B110" s="86" t="s">
        <v>105</v>
      </c>
      <c r="C110" s="86" t="s">
        <v>106</v>
      </c>
      <c r="D110" s="86" t="s">
        <v>65</v>
      </c>
      <c r="E110" s="86" t="s">
        <v>107</v>
      </c>
      <c r="F110" s="86" t="s">
        <v>108</v>
      </c>
      <c r="G110" s="86" t="s">
        <v>109</v>
      </c>
    </row>
    <row r="111">
      <c r="A111" s="4" t="s">
        <v>111</v>
      </c>
      <c r="B111" s="88">
        <v>0.0</v>
      </c>
      <c r="C111" s="88">
        <v>1000.0</v>
      </c>
      <c r="D111" s="5">
        <v>1000.0</v>
      </c>
      <c r="E111" s="24">
        <v>150.0</v>
      </c>
      <c r="F111" s="24">
        <v>200.0</v>
      </c>
      <c r="G111" s="24">
        <v>250.0</v>
      </c>
    </row>
    <row r="112">
      <c r="A112" s="24"/>
      <c r="B112" s="88">
        <v>1001.0</v>
      </c>
      <c r="C112" s="88">
        <v>10000.0</v>
      </c>
      <c r="D112" s="5">
        <v>1000.0</v>
      </c>
      <c r="E112" s="24">
        <v>500.0</v>
      </c>
      <c r="F112" s="24">
        <v>1000.0</v>
      </c>
      <c r="G112" s="24">
        <v>1200.0</v>
      </c>
    </row>
    <row r="113">
      <c r="A113" s="24"/>
      <c r="B113" s="88">
        <v>10001.0</v>
      </c>
      <c r="C113" s="88">
        <v>20000.0</v>
      </c>
      <c r="D113" s="5">
        <v>1000.0</v>
      </c>
      <c r="E113" s="18">
        <v>1000.0</v>
      </c>
      <c r="F113" s="18">
        <v>2000.0</v>
      </c>
      <c r="G113" s="18">
        <v>1700.0</v>
      </c>
    </row>
    <row r="114">
      <c r="A114" s="38"/>
      <c r="B114" s="88">
        <v>20001.0</v>
      </c>
      <c r="C114" s="88">
        <v>30000.0</v>
      </c>
      <c r="D114" s="5">
        <v>1000.0</v>
      </c>
      <c r="E114" s="4">
        <v>3000.0</v>
      </c>
      <c r="F114" s="4">
        <v>3000.0</v>
      </c>
      <c r="G114" s="4">
        <v>4000.0</v>
      </c>
    </row>
    <row r="115">
      <c r="B115" s="88">
        <v>30001.0</v>
      </c>
      <c r="C115" s="24">
        <v>50000.0</v>
      </c>
      <c r="D115" s="5">
        <v>1000.0</v>
      </c>
      <c r="E115" s="18">
        <v>4000.0</v>
      </c>
      <c r="F115" s="18">
        <v>5000.0</v>
      </c>
      <c r="G115" s="4">
        <v>6000.0</v>
      </c>
    </row>
    <row r="116">
      <c r="B116" s="24">
        <v>50001.0</v>
      </c>
      <c r="C116" s="88">
        <v>100000.0</v>
      </c>
      <c r="D116" s="5">
        <v>1000.0</v>
      </c>
      <c r="E116" s="62">
        <v>7000.0</v>
      </c>
      <c r="F116" s="62">
        <v>10000.0</v>
      </c>
      <c r="G116" s="62">
        <v>10000.0</v>
      </c>
    </row>
    <row r="117">
      <c r="B117" s="24">
        <v>100001.0</v>
      </c>
      <c r="C117" s="88">
        <v>200000.0</v>
      </c>
      <c r="D117" s="5">
        <v>1000.0</v>
      </c>
      <c r="E117" s="4">
        <v>10000.0</v>
      </c>
      <c r="F117" s="4">
        <v>15000.0</v>
      </c>
      <c r="G117" s="4">
        <v>17000.0</v>
      </c>
    </row>
    <row r="118">
      <c r="B118" s="24">
        <v>200001.0</v>
      </c>
      <c r="C118" s="88">
        <v>300000.0</v>
      </c>
      <c r="D118" s="5">
        <v>1000.0</v>
      </c>
      <c r="E118" s="4">
        <v>15000.0</v>
      </c>
      <c r="F118" s="4">
        <v>22000.0</v>
      </c>
      <c r="G118" s="4">
        <v>25000.0</v>
      </c>
    </row>
    <row r="119">
      <c r="B119" s="24">
        <v>300001.0</v>
      </c>
      <c r="C119" s="88">
        <v>400000.0</v>
      </c>
      <c r="D119" s="5">
        <v>1000.0</v>
      </c>
      <c r="E119" s="4">
        <v>20000.0</v>
      </c>
      <c r="F119" s="4">
        <v>30000.0</v>
      </c>
      <c r="G119" s="4">
        <v>33000.0</v>
      </c>
    </row>
    <row r="120">
      <c r="B120" s="24">
        <v>400001.0</v>
      </c>
      <c r="C120" s="88">
        <v>500000.0</v>
      </c>
      <c r="D120" s="5">
        <v>1000.0</v>
      </c>
      <c r="E120" s="4">
        <v>27000.0</v>
      </c>
      <c r="F120" s="4">
        <v>38000.0</v>
      </c>
      <c r="G120" s="4">
        <v>41000.0</v>
      </c>
    </row>
    <row r="121">
      <c r="B121" s="24">
        <v>500001.0</v>
      </c>
      <c r="C121" s="88">
        <v>600000.0</v>
      </c>
      <c r="D121" s="5">
        <v>1000.0</v>
      </c>
      <c r="E121" s="4">
        <v>33000.0</v>
      </c>
      <c r="F121" s="4">
        <v>46000.0</v>
      </c>
      <c r="G121" s="4">
        <v>50000.0</v>
      </c>
    </row>
    <row r="122">
      <c r="B122" s="24">
        <v>600001.0</v>
      </c>
      <c r="C122" s="88">
        <v>700000.0</v>
      </c>
      <c r="D122" s="5">
        <v>1000.0</v>
      </c>
      <c r="E122" s="4">
        <v>39000.0</v>
      </c>
      <c r="F122" s="4">
        <v>54000.0</v>
      </c>
      <c r="G122" s="4">
        <v>57000.0</v>
      </c>
    </row>
    <row r="123">
      <c r="B123" s="24">
        <v>700001.0</v>
      </c>
      <c r="C123" s="88">
        <v>800000.0</v>
      </c>
      <c r="D123" s="5">
        <v>1000.0</v>
      </c>
      <c r="E123" s="4">
        <v>43000.0</v>
      </c>
      <c r="F123" s="4">
        <v>62000.0</v>
      </c>
      <c r="G123" s="4">
        <v>65000.0</v>
      </c>
    </row>
    <row r="124">
      <c r="B124" s="24">
        <v>800001.0</v>
      </c>
      <c r="C124" s="88">
        <v>900000.0</v>
      </c>
      <c r="D124" s="5">
        <v>1000.0</v>
      </c>
      <c r="E124" s="4">
        <v>51000.0</v>
      </c>
      <c r="F124" s="4">
        <v>70000.0</v>
      </c>
      <c r="G124" s="4">
        <v>73000.0</v>
      </c>
    </row>
    <row r="125">
      <c r="B125" s="24">
        <v>900001.0</v>
      </c>
      <c r="C125" s="88" t="s">
        <v>110</v>
      </c>
      <c r="D125" s="5">
        <v>1000.0</v>
      </c>
      <c r="E125" s="4">
        <v>55000.0</v>
      </c>
      <c r="F125" s="4">
        <v>78000.0</v>
      </c>
      <c r="G125" s="4">
        <v>81000.0</v>
      </c>
    </row>
    <row r="126">
      <c r="D126" s="10"/>
    </row>
    <row r="127">
      <c r="A127" s="86" t="s">
        <v>10</v>
      </c>
      <c r="B127" s="86" t="s">
        <v>105</v>
      </c>
      <c r="C127" s="86" t="s">
        <v>106</v>
      </c>
      <c r="D127" s="86" t="s">
        <v>65</v>
      </c>
      <c r="E127" s="86" t="s">
        <v>107</v>
      </c>
      <c r="F127" s="86" t="s">
        <v>108</v>
      </c>
      <c r="G127" s="86" t="s">
        <v>109</v>
      </c>
    </row>
    <row r="128">
      <c r="A128" s="4" t="s">
        <v>138</v>
      </c>
      <c r="B128" s="88">
        <v>0.0</v>
      </c>
      <c r="C128" s="88">
        <v>1000.0</v>
      </c>
      <c r="D128" s="5">
        <v>1000.0</v>
      </c>
      <c r="E128" s="4">
        <v>8000.0</v>
      </c>
      <c r="F128" s="4">
        <v>19000.0</v>
      </c>
      <c r="G128" s="4">
        <v>14000.0</v>
      </c>
    </row>
    <row r="129">
      <c r="B129" s="88">
        <v>1001.0</v>
      </c>
      <c r="C129" s="88">
        <v>10000.0</v>
      </c>
      <c r="D129" s="5">
        <v>1000.0</v>
      </c>
      <c r="E129" s="4">
        <v>11000.0</v>
      </c>
      <c r="F129" s="4">
        <v>21000.0</v>
      </c>
      <c r="G129" s="4">
        <v>19000.0</v>
      </c>
    </row>
    <row r="130">
      <c r="B130" s="88">
        <v>10001.0</v>
      </c>
      <c r="C130" s="88">
        <v>20000.0</v>
      </c>
      <c r="D130" s="5">
        <v>1000.0</v>
      </c>
      <c r="E130" s="4">
        <v>23000.0</v>
      </c>
      <c r="F130" s="4">
        <v>64000.0</v>
      </c>
      <c r="G130" s="4">
        <v>47000.0</v>
      </c>
    </row>
    <row r="131">
      <c r="B131" s="88">
        <v>20001.0</v>
      </c>
      <c r="C131" s="88">
        <v>30000.0</v>
      </c>
      <c r="D131" s="5">
        <v>1000.0</v>
      </c>
      <c r="E131" s="4">
        <v>54000.0</v>
      </c>
      <c r="F131" s="4">
        <v>153000.0</v>
      </c>
      <c r="G131" s="4">
        <v>108000.0</v>
      </c>
    </row>
    <row r="132">
      <c r="B132" s="88">
        <v>30001.0</v>
      </c>
      <c r="C132" s="24">
        <v>50000.0</v>
      </c>
      <c r="D132" s="5">
        <v>1000.0</v>
      </c>
      <c r="E132" s="4">
        <v>79000.0</v>
      </c>
      <c r="F132" s="4">
        <v>224000.0</v>
      </c>
      <c r="G132" s="4">
        <v>158000.0</v>
      </c>
    </row>
    <row r="133">
      <c r="A133" s="46"/>
      <c r="B133" s="24">
        <v>50001.0</v>
      </c>
      <c r="C133" s="88">
        <v>100000.0</v>
      </c>
      <c r="D133" s="5">
        <v>1000.0</v>
      </c>
      <c r="E133" s="88">
        <v>113000.0</v>
      </c>
      <c r="F133" s="88">
        <v>240000.0</v>
      </c>
      <c r="G133" s="88">
        <v>225000.0</v>
      </c>
    </row>
    <row r="134">
      <c r="B134" s="24">
        <v>100001.0</v>
      </c>
      <c r="C134" s="88">
        <v>200000.0</v>
      </c>
      <c r="D134" s="5">
        <v>1000.0</v>
      </c>
      <c r="E134" s="24">
        <v>350000.0</v>
      </c>
      <c r="F134" s="24">
        <v>600000.0</v>
      </c>
      <c r="G134" s="4">
        <v>560000.0</v>
      </c>
    </row>
    <row r="135">
      <c r="B135" s="24">
        <v>200001.0</v>
      </c>
      <c r="C135" s="88">
        <v>300000.0</v>
      </c>
      <c r="D135" s="5">
        <v>1000.0</v>
      </c>
      <c r="E135" s="88">
        <v>670000.0</v>
      </c>
      <c r="F135" s="88">
        <v>960000.0</v>
      </c>
      <c r="G135" s="4">
        <v>900000.0</v>
      </c>
    </row>
    <row r="136">
      <c r="B136" s="24">
        <v>300001.0</v>
      </c>
      <c r="C136" s="88">
        <v>400000.0</v>
      </c>
      <c r="D136" s="5">
        <v>1000.0</v>
      </c>
      <c r="E136" s="88">
        <v>900000.0</v>
      </c>
      <c r="F136" s="88">
        <v>1800000.0</v>
      </c>
      <c r="G136" s="4">
        <v>1300000.0</v>
      </c>
    </row>
    <row r="137">
      <c r="B137" s="24">
        <v>400001.0</v>
      </c>
      <c r="C137" s="88">
        <v>500000.0</v>
      </c>
      <c r="D137" s="5">
        <v>1000.0</v>
      </c>
      <c r="E137" s="88">
        <v>1300000.0</v>
      </c>
      <c r="F137" s="88">
        <v>2500000.0</v>
      </c>
      <c r="G137" s="4">
        <v>1900000.0</v>
      </c>
    </row>
    <row r="138">
      <c r="B138" s="24">
        <v>500001.0</v>
      </c>
      <c r="C138" s="88">
        <v>600000.0</v>
      </c>
      <c r="D138" s="5">
        <v>1000.0</v>
      </c>
      <c r="E138" s="4">
        <v>2400000.0</v>
      </c>
      <c r="F138" s="4">
        <v>3200000.0</v>
      </c>
      <c r="G138" s="4">
        <v>2400000.0</v>
      </c>
    </row>
    <row r="139">
      <c r="B139" s="24">
        <v>600001.0</v>
      </c>
      <c r="C139" s="88">
        <v>700000.0</v>
      </c>
      <c r="D139" s="5">
        <v>1000.0</v>
      </c>
      <c r="E139" s="4">
        <v>3100000.0</v>
      </c>
      <c r="F139" s="4">
        <v>3900000.0</v>
      </c>
      <c r="G139" s="4">
        <v>2800000.0</v>
      </c>
    </row>
    <row r="140">
      <c r="B140" s="24">
        <v>700001.0</v>
      </c>
      <c r="C140" s="88">
        <v>800000.0</v>
      </c>
      <c r="D140" s="5">
        <v>1000.0</v>
      </c>
      <c r="E140" s="4">
        <v>3600000.0</v>
      </c>
      <c r="F140" s="4">
        <v>4600000.0</v>
      </c>
      <c r="G140" s="4">
        <v>3300000.0</v>
      </c>
    </row>
    <row r="141">
      <c r="B141" s="24">
        <v>800001.0</v>
      </c>
      <c r="C141" s="88">
        <v>900000.0</v>
      </c>
      <c r="D141" s="5">
        <v>1000.0</v>
      </c>
      <c r="E141" s="4">
        <v>4000000.0</v>
      </c>
      <c r="F141" s="4">
        <v>5300000.0</v>
      </c>
      <c r="G141" s="4">
        <v>4000000.0</v>
      </c>
    </row>
    <row r="142">
      <c r="B142" s="24">
        <v>900001.0</v>
      </c>
      <c r="C142" s="88" t="s">
        <v>110</v>
      </c>
      <c r="D142" s="5">
        <v>1000.0</v>
      </c>
      <c r="E142" s="4">
        <v>4300000.0</v>
      </c>
      <c r="F142" s="4">
        <v>6000000.0</v>
      </c>
      <c r="G142" s="4">
        <v>4400000.0</v>
      </c>
    </row>
    <row r="143">
      <c r="C143" s="10"/>
    </row>
    <row r="144">
      <c r="C144" s="10"/>
    </row>
    <row r="145">
      <c r="A145" s="9" t="s">
        <v>112</v>
      </c>
      <c r="C145" s="10"/>
    </row>
    <row r="146">
      <c r="A146" s="9" t="s">
        <v>0</v>
      </c>
      <c r="B146" s="9" t="s">
        <v>65</v>
      </c>
      <c r="C146" s="29" t="s">
        <v>113</v>
      </c>
    </row>
    <row r="147">
      <c r="A147" s="4" t="s">
        <v>114</v>
      </c>
      <c r="B147" s="4" t="s">
        <v>115</v>
      </c>
      <c r="C147" s="14">
        <v>25.0</v>
      </c>
    </row>
    <row r="148">
      <c r="A148" s="4" t="s">
        <v>116</v>
      </c>
      <c r="B148" s="4" t="s">
        <v>117</v>
      </c>
      <c r="C148" s="14">
        <v>7000.0</v>
      </c>
    </row>
    <row r="149">
      <c r="A149" s="4" t="s">
        <v>118</v>
      </c>
      <c r="B149" s="4" t="s">
        <v>119</v>
      </c>
      <c r="C149" s="10">
        <f>2000*C147</f>
        <v>50000</v>
      </c>
    </row>
    <row r="150">
      <c r="B150" s="4" t="s">
        <v>120</v>
      </c>
      <c r="C150" s="89">
        <f>C149/C148</f>
        <v>7.142857143</v>
      </c>
    </row>
    <row r="151">
      <c r="A151" s="4" t="s">
        <v>121</v>
      </c>
      <c r="B151" s="4" t="s">
        <v>122</v>
      </c>
      <c r="C151" s="14">
        <v>35.5</v>
      </c>
    </row>
    <row r="152">
      <c r="A152" s="4" t="s">
        <v>123</v>
      </c>
      <c r="B152" s="4" t="s">
        <v>122</v>
      </c>
      <c r="C152" s="14">
        <v>39.64</v>
      </c>
    </row>
    <row r="153">
      <c r="A153" s="9" t="s">
        <v>124</v>
      </c>
      <c r="B153" s="4" t="s">
        <v>23</v>
      </c>
      <c r="C153" s="90">
        <f>C150*C151</f>
        <v>253.5714286</v>
      </c>
    </row>
    <row r="154">
      <c r="A154" s="9" t="s">
        <v>125</v>
      </c>
      <c r="B154" s="4" t="s">
        <v>23</v>
      </c>
      <c r="C154" s="90">
        <f>C152*C150</f>
        <v>283.1428571</v>
      </c>
    </row>
    <row r="155">
      <c r="C155" s="10"/>
    </row>
    <row r="156">
      <c r="C156" s="10"/>
    </row>
    <row r="157">
      <c r="C157" s="10"/>
    </row>
    <row r="158">
      <c r="C158" s="10"/>
    </row>
    <row r="159">
      <c r="C159" s="10"/>
    </row>
    <row r="160">
      <c r="C160" s="10"/>
    </row>
    <row r="161">
      <c r="C161" s="10"/>
    </row>
    <row r="162">
      <c r="C162" s="10"/>
    </row>
    <row r="163">
      <c r="C163" s="10"/>
    </row>
    <row r="164">
      <c r="C164" s="10"/>
    </row>
    <row r="165">
      <c r="C165" s="10"/>
    </row>
    <row r="166">
      <c r="C166" s="10"/>
    </row>
    <row r="167">
      <c r="C167" s="10"/>
    </row>
    <row r="168">
      <c r="C168" s="10"/>
    </row>
    <row r="169">
      <c r="C169" s="10"/>
    </row>
    <row r="170">
      <c r="C170" s="10"/>
    </row>
    <row r="171">
      <c r="C171" s="10"/>
    </row>
    <row r="172">
      <c r="C172" s="10"/>
    </row>
    <row r="173">
      <c r="C173" s="10"/>
    </row>
    <row r="174">
      <c r="C174" s="10"/>
    </row>
    <row r="175">
      <c r="C175" s="10"/>
    </row>
    <row r="176">
      <c r="C176" s="10"/>
    </row>
    <row r="177">
      <c r="C177" s="10"/>
    </row>
    <row r="178">
      <c r="C178" s="10"/>
    </row>
    <row r="179">
      <c r="C179" s="10"/>
    </row>
    <row r="180">
      <c r="C180" s="10"/>
    </row>
    <row r="181">
      <c r="C181" s="10"/>
    </row>
    <row r="182">
      <c r="C182" s="10"/>
    </row>
    <row r="183">
      <c r="C183" s="10"/>
    </row>
    <row r="184">
      <c r="C184" s="10"/>
    </row>
    <row r="185">
      <c r="C185" s="10"/>
    </row>
    <row r="186">
      <c r="C186" s="10"/>
    </row>
    <row r="187">
      <c r="C187" s="10"/>
    </row>
    <row r="188">
      <c r="C188" s="10"/>
    </row>
    <row r="189">
      <c r="C189" s="10"/>
    </row>
    <row r="190">
      <c r="C190" s="10"/>
    </row>
    <row r="191">
      <c r="C191" s="10"/>
    </row>
    <row r="192">
      <c r="C192" s="10"/>
    </row>
    <row r="193">
      <c r="C193" s="10"/>
    </row>
    <row r="194">
      <c r="C194" s="10"/>
    </row>
    <row r="195">
      <c r="C195" s="10"/>
    </row>
    <row r="196">
      <c r="C196" s="10"/>
    </row>
    <row r="197">
      <c r="C197" s="10"/>
    </row>
    <row r="198">
      <c r="C198" s="10"/>
    </row>
    <row r="199">
      <c r="C199" s="10"/>
    </row>
    <row r="200">
      <c r="C200" s="10"/>
    </row>
    <row r="201">
      <c r="C201" s="10"/>
    </row>
    <row r="202">
      <c r="C202" s="10"/>
    </row>
    <row r="203">
      <c r="C203" s="10"/>
    </row>
    <row r="204">
      <c r="C204" s="10"/>
    </row>
    <row r="205">
      <c r="C205" s="10"/>
    </row>
    <row r="206">
      <c r="C206" s="10"/>
    </row>
    <row r="207">
      <c r="C207" s="10"/>
    </row>
    <row r="208">
      <c r="C208" s="10"/>
    </row>
    <row r="209">
      <c r="C209" s="10"/>
    </row>
    <row r="210">
      <c r="C210" s="10"/>
    </row>
    <row r="211">
      <c r="C211" s="10"/>
    </row>
    <row r="212">
      <c r="C212" s="10"/>
    </row>
    <row r="213">
      <c r="C213" s="10"/>
    </row>
    <row r="214">
      <c r="C214" s="10"/>
    </row>
    <row r="215">
      <c r="C215" s="10"/>
    </row>
    <row r="216">
      <c r="C216" s="10"/>
    </row>
    <row r="217">
      <c r="C217" s="10"/>
    </row>
    <row r="218">
      <c r="C218" s="10"/>
    </row>
    <row r="219">
      <c r="C219" s="10"/>
    </row>
    <row r="220">
      <c r="C220" s="10"/>
    </row>
    <row r="221">
      <c r="C221" s="10"/>
    </row>
    <row r="222">
      <c r="C222" s="10"/>
    </row>
    <row r="223">
      <c r="C223" s="10"/>
    </row>
    <row r="224">
      <c r="C224" s="10"/>
    </row>
    <row r="225">
      <c r="C225" s="10"/>
    </row>
    <row r="226">
      <c r="C226" s="10"/>
    </row>
    <row r="227">
      <c r="C227" s="10"/>
    </row>
    <row r="228">
      <c r="C228" s="10"/>
    </row>
    <row r="229">
      <c r="C229" s="10"/>
    </row>
    <row r="230">
      <c r="C230" s="10"/>
    </row>
    <row r="231">
      <c r="C231" s="10"/>
    </row>
    <row r="232">
      <c r="C232" s="10"/>
    </row>
    <row r="233">
      <c r="C233" s="10"/>
    </row>
    <row r="234">
      <c r="C234" s="10"/>
    </row>
    <row r="235">
      <c r="C235" s="10"/>
    </row>
    <row r="236">
      <c r="C236" s="10"/>
    </row>
    <row r="237">
      <c r="C237" s="10"/>
    </row>
    <row r="238">
      <c r="C238" s="10"/>
    </row>
    <row r="239">
      <c r="C239" s="10"/>
    </row>
    <row r="240">
      <c r="C240" s="10"/>
    </row>
    <row r="241">
      <c r="C241" s="10"/>
    </row>
    <row r="242">
      <c r="C242" s="10"/>
    </row>
    <row r="243">
      <c r="C243" s="10"/>
    </row>
    <row r="244">
      <c r="C244" s="10"/>
    </row>
    <row r="245">
      <c r="C245" s="10"/>
    </row>
    <row r="246">
      <c r="C246" s="10"/>
    </row>
    <row r="247">
      <c r="C247" s="10"/>
    </row>
    <row r="248">
      <c r="C248" s="10"/>
    </row>
    <row r="249">
      <c r="C249" s="10"/>
    </row>
    <row r="250">
      <c r="C250" s="10"/>
    </row>
    <row r="251">
      <c r="C251" s="10"/>
    </row>
    <row r="252">
      <c r="C252" s="10"/>
    </row>
    <row r="253">
      <c r="C253" s="10"/>
    </row>
    <row r="254">
      <c r="C254" s="10"/>
    </row>
    <row r="255">
      <c r="C255" s="10"/>
    </row>
    <row r="256">
      <c r="C256" s="10"/>
    </row>
    <row r="257">
      <c r="C257" s="10"/>
    </row>
    <row r="258">
      <c r="C258" s="10"/>
    </row>
    <row r="259">
      <c r="C259" s="10"/>
    </row>
    <row r="260">
      <c r="C260" s="10"/>
    </row>
    <row r="261">
      <c r="C261" s="10"/>
    </row>
    <row r="262">
      <c r="C262" s="10"/>
    </row>
    <row r="263">
      <c r="C263" s="10"/>
    </row>
    <row r="264">
      <c r="C264" s="10"/>
    </row>
    <row r="265">
      <c r="C265" s="10"/>
    </row>
    <row r="266">
      <c r="C266" s="10"/>
    </row>
    <row r="267">
      <c r="C267" s="10"/>
    </row>
    <row r="268">
      <c r="C268" s="10"/>
    </row>
    <row r="269">
      <c r="C269" s="10"/>
    </row>
    <row r="270">
      <c r="C270" s="10"/>
    </row>
    <row r="271">
      <c r="C271" s="10"/>
    </row>
    <row r="272">
      <c r="C272" s="10"/>
    </row>
    <row r="273">
      <c r="C273" s="10"/>
    </row>
    <row r="274">
      <c r="C274" s="10"/>
    </row>
    <row r="275">
      <c r="C275" s="10"/>
    </row>
    <row r="276">
      <c r="C276" s="10"/>
    </row>
    <row r="277">
      <c r="C277" s="10"/>
    </row>
    <row r="278">
      <c r="C278" s="10"/>
    </row>
    <row r="279">
      <c r="C279" s="10"/>
    </row>
    <row r="280">
      <c r="C280" s="10"/>
    </row>
    <row r="281">
      <c r="C281" s="10"/>
    </row>
    <row r="282">
      <c r="C282" s="10"/>
    </row>
    <row r="283">
      <c r="C283" s="10"/>
    </row>
    <row r="284">
      <c r="C284" s="10"/>
    </row>
    <row r="285">
      <c r="C285" s="10"/>
    </row>
    <row r="286">
      <c r="C286" s="10"/>
    </row>
    <row r="287">
      <c r="C287" s="10"/>
    </row>
    <row r="288">
      <c r="C288" s="10"/>
    </row>
    <row r="289">
      <c r="C289" s="10"/>
    </row>
    <row r="290">
      <c r="C290" s="10"/>
    </row>
    <row r="291">
      <c r="C291" s="10"/>
    </row>
    <row r="292">
      <c r="C292" s="10"/>
    </row>
    <row r="293">
      <c r="C293" s="10"/>
    </row>
    <row r="294">
      <c r="C294" s="10"/>
    </row>
    <row r="295">
      <c r="C295" s="10"/>
    </row>
    <row r="296">
      <c r="C296" s="10"/>
    </row>
    <row r="297">
      <c r="C297" s="10"/>
    </row>
    <row r="298">
      <c r="C298" s="10"/>
    </row>
    <row r="299">
      <c r="C299" s="10"/>
    </row>
    <row r="300">
      <c r="C300" s="10"/>
    </row>
    <row r="301">
      <c r="C301" s="10"/>
    </row>
    <row r="302">
      <c r="C302" s="10"/>
    </row>
    <row r="303">
      <c r="C303" s="10"/>
    </row>
    <row r="304">
      <c r="C304" s="10"/>
    </row>
    <row r="305">
      <c r="C305" s="10"/>
    </row>
    <row r="306">
      <c r="C306" s="10"/>
    </row>
    <row r="307">
      <c r="C307" s="10"/>
    </row>
    <row r="308">
      <c r="C308" s="10"/>
    </row>
    <row r="309">
      <c r="C309" s="10"/>
    </row>
    <row r="310">
      <c r="C310" s="10"/>
    </row>
    <row r="311">
      <c r="C311" s="10"/>
    </row>
    <row r="312">
      <c r="C312" s="10"/>
    </row>
    <row r="313">
      <c r="C313" s="10"/>
    </row>
    <row r="314">
      <c r="C314" s="10"/>
    </row>
    <row r="315">
      <c r="C315" s="10"/>
    </row>
    <row r="316">
      <c r="C316" s="10"/>
    </row>
    <row r="317">
      <c r="C317" s="10"/>
    </row>
    <row r="318">
      <c r="C318" s="10"/>
    </row>
    <row r="319">
      <c r="C319" s="10"/>
    </row>
    <row r="320">
      <c r="C320" s="10"/>
    </row>
    <row r="321">
      <c r="C321" s="10"/>
    </row>
    <row r="322">
      <c r="C322" s="10"/>
    </row>
    <row r="323">
      <c r="C323" s="10"/>
    </row>
    <row r="324">
      <c r="C324" s="10"/>
    </row>
    <row r="325">
      <c r="C325" s="10"/>
    </row>
    <row r="326">
      <c r="C326" s="10"/>
    </row>
    <row r="327">
      <c r="C327" s="10"/>
    </row>
    <row r="328">
      <c r="C328" s="10"/>
    </row>
    <row r="329">
      <c r="C329" s="10"/>
    </row>
    <row r="330">
      <c r="C330" s="10"/>
    </row>
    <row r="331">
      <c r="C331" s="10"/>
    </row>
    <row r="332">
      <c r="C332" s="10"/>
    </row>
    <row r="333">
      <c r="C333" s="10"/>
    </row>
    <row r="334">
      <c r="C334" s="10"/>
    </row>
    <row r="335">
      <c r="C335" s="10"/>
    </row>
    <row r="336">
      <c r="C336" s="10"/>
    </row>
    <row r="337">
      <c r="C337" s="10"/>
    </row>
    <row r="338">
      <c r="C338" s="10"/>
    </row>
    <row r="339">
      <c r="C339" s="10"/>
    </row>
    <row r="340">
      <c r="C340" s="10"/>
    </row>
    <row r="341">
      <c r="C341" s="10"/>
    </row>
    <row r="342">
      <c r="C342" s="10"/>
    </row>
    <row r="343">
      <c r="C343" s="10"/>
    </row>
    <row r="344">
      <c r="C344" s="10"/>
    </row>
    <row r="345">
      <c r="C345" s="10"/>
    </row>
    <row r="346">
      <c r="C346" s="10"/>
    </row>
    <row r="347">
      <c r="C347" s="10"/>
    </row>
    <row r="348">
      <c r="C348" s="10"/>
    </row>
    <row r="349">
      <c r="C349" s="10"/>
    </row>
    <row r="350">
      <c r="C350" s="10"/>
    </row>
    <row r="351">
      <c r="C351" s="10"/>
    </row>
    <row r="352">
      <c r="C352" s="10"/>
    </row>
    <row r="353">
      <c r="C353" s="10"/>
    </row>
    <row r="354">
      <c r="C354" s="10"/>
    </row>
    <row r="355">
      <c r="C355" s="10"/>
    </row>
    <row r="356">
      <c r="C356" s="10"/>
    </row>
    <row r="357">
      <c r="C357" s="10"/>
    </row>
    <row r="358">
      <c r="C358" s="10"/>
    </row>
    <row r="359">
      <c r="C359" s="10"/>
    </row>
    <row r="360">
      <c r="C360" s="10"/>
    </row>
    <row r="361">
      <c r="C361" s="10"/>
    </row>
    <row r="362">
      <c r="C362" s="10"/>
    </row>
    <row r="363">
      <c r="C363" s="10"/>
    </row>
    <row r="364">
      <c r="C364" s="10"/>
    </row>
    <row r="365">
      <c r="C365" s="10"/>
    </row>
    <row r="366">
      <c r="C366" s="10"/>
    </row>
    <row r="367">
      <c r="C367" s="10"/>
    </row>
    <row r="368">
      <c r="C368" s="10"/>
    </row>
    <row r="369">
      <c r="C369" s="10"/>
    </row>
    <row r="370">
      <c r="C370" s="10"/>
    </row>
    <row r="371">
      <c r="C371" s="10"/>
    </row>
    <row r="372">
      <c r="C372" s="10"/>
    </row>
    <row r="373">
      <c r="C373" s="10"/>
    </row>
    <row r="374">
      <c r="C374" s="10"/>
    </row>
    <row r="375">
      <c r="C375" s="10"/>
    </row>
    <row r="376">
      <c r="C376" s="10"/>
    </row>
    <row r="377">
      <c r="C377" s="10"/>
    </row>
    <row r="378">
      <c r="C378" s="10"/>
    </row>
    <row r="379">
      <c r="C379" s="10"/>
    </row>
    <row r="380">
      <c r="C380" s="10"/>
    </row>
    <row r="381">
      <c r="C381" s="10"/>
    </row>
    <row r="382">
      <c r="C382" s="10"/>
    </row>
    <row r="383">
      <c r="C383" s="10"/>
    </row>
    <row r="384">
      <c r="C384" s="10"/>
    </row>
    <row r="385">
      <c r="C385" s="10"/>
    </row>
    <row r="386">
      <c r="C386" s="10"/>
    </row>
    <row r="387">
      <c r="C387" s="10"/>
    </row>
    <row r="388">
      <c r="C388" s="10"/>
    </row>
    <row r="389">
      <c r="C389" s="10"/>
    </row>
    <row r="390">
      <c r="C390" s="10"/>
    </row>
    <row r="391">
      <c r="C391" s="10"/>
    </row>
    <row r="392">
      <c r="C392" s="10"/>
    </row>
    <row r="393">
      <c r="C393" s="10"/>
    </row>
    <row r="394">
      <c r="C394" s="10"/>
    </row>
    <row r="395">
      <c r="C395" s="10"/>
    </row>
    <row r="396">
      <c r="C396" s="10"/>
    </row>
    <row r="397">
      <c r="C397" s="10"/>
    </row>
    <row r="398">
      <c r="C398" s="10"/>
    </row>
    <row r="399">
      <c r="C399" s="10"/>
    </row>
    <row r="400">
      <c r="C400" s="10"/>
    </row>
    <row r="401">
      <c r="C401" s="10"/>
    </row>
    <row r="402">
      <c r="C402" s="10"/>
    </row>
    <row r="403">
      <c r="C403" s="10"/>
    </row>
    <row r="404">
      <c r="C404" s="10"/>
    </row>
    <row r="405">
      <c r="C405" s="10"/>
    </row>
    <row r="406">
      <c r="C406" s="10"/>
    </row>
    <row r="407">
      <c r="C407" s="10"/>
    </row>
    <row r="408">
      <c r="C408" s="10"/>
    </row>
    <row r="409">
      <c r="C409" s="10"/>
    </row>
    <row r="410">
      <c r="C410" s="10"/>
    </row>
    <row r="411">
      <c r="C411" s="10"/>
    </row>
    <row r="412">
      <c r="C412" s="10"/>
    </row>
    <row r="413">
      <c r="C413" s="10"/>
    </row>
    <row r="414">
      <c r="C414" s="10"/>
    </row>
    <row r="415">
      <c r="C415" s="10"/>
    </row>
    <row r="416">
      <c r="C416" s="10"/>
    </row>
    <row r="417">
      <c r="C417" s="10"/>
    </row>
    <row r="418">
      <c r="C418" s="10"/>
    </row>
    <row r="419">
      <c r="C419" s="10"/>
    </row>
    <row r="420">
      <c r="C420" s="10"/>
    </row>
    <row r="421">
      <c r="C421" s="10"/>
    </row>
    <row r="422">
      <c r="C422" s="10"/>
    </row>
    <row r="423">
      <c r="C423" s="10"/>
    </row>
    <row r="424">
      <c r="C424" s="10"/>
    </row>
    <row r="425">
      <c r="C425" s="10"/>
    </row>
    <row r="426">
      <c r="C426" s="10"/>
    </row>
    <row r="427">
      <c r="C427" s="10"/>
    </row>
    <row r="428">
      <c r="C428" s="10"/>
    </row>
    <row r="429">
      <c r="C429" s="10"/>
    </row>
    <row r="430">
      <c r="C430" s="10"/>
    </row>
    <row r="431">
      <c r="C431" s="10"/>
    </row>
    <row r="432">
      <c r="C432" s="10"/>
    </row>
    <row r="433">
      <c r="C433" s="10"/>
    </row>
    <row r="434">
      <c r="C434" s="10"/>
    </row>
    <row r="435">
      <c r="C435" s="10"/>
    </row>
    <row r="436">
      <c r="C436" s="10"/>
    </row>
    <row r="437">
      <c r="C437" s="10"/>
    </row>
    <row r="438">
      <c r="C438" s="10"/>
    </row>
    <row r="439">
      <c r="C439" s="10"/>
    </row>
    <row r="440">
      <c r="C440" s="10"/>
    </row>
    <row r="441">
      <c r="C441" s="10"/>
    </row>
    <row r="442">
      <c r="C442" s="10"/>
    </row>
    <row r="443">
      <c r="C443" s="10"/>
    </row>
    <row r="444">
      <c r="C444" s="10"/>
    </row>
    <row r="445">
      <c r="C445" s="10"/>
    </row>
    <row r="446">
      <c r="C446" s="10"/>
    </row>
    <row r="447">
      <c r="C447" s="10"/>
    </row>
    <row r="448">
      <c r="C448" s="10"/>
    </row>
    <row r="449">
      <c r="C449" s="10"/>
    </row>
    <row r="450">
      <c r="C450" s="10"/>
    </row>
    <row r="451">
      <c r="C451" s="10"/>
    </row>
    <row r="452">
      <c r="C452" s="10"/>
    </row>
    <row r="453">
      <c r="C453" s="10"/>
    </row>
    <row r="454">
      <c r="C454" s="10"/>
    </row>
    <row r="455">
      <c r="C455" s="10"/>
    </row>
    <row r="456">
      <c r="C456" s="10"/>
    </row>
    <row r="457">
      <c r="C457" s="10"/>
    </row>
    <row r="458">
      <c r="C458" s="10"/>
    </row>
    <row r="459">
      <c r="C459" s="10"/>
    </row>
    <row r="460">
      <c r="C460" s="10"/>
    </row>
    <row r="461">
      <c r="C461" s="10"/>
    </row>
    <row r="462">
      <c r="C462" s="10"/>
    </row>
    <row r="463">
      <c r="C463" s="10"/>
    </row>
    <row r="464">
      <c r="C464" s="10"/>
    </row>
    <row r="465">
      <c r="C465" s="10"/>
    </row>
    <row r="466">
      <c r="C466" s="10"/>
    </row>
    <row r="467">
      <c r="C467" s="10"/>
    </row>
    <row r="468">
      <c r="C468" s="10"/>
    </row>
    <row r="469">
      <c r="C469" s="10"/>
    </row>
    <row r="470">
      <c r="C470" s="10"/>
    </row>
    <row r="471">
      <c r="C471" s="10"/>
    </row>
    <row r="472">
      <c r="C472" s="10"/>
    </row>
    <row r="473">
      <c r="C473" s="10"/>
    </row>
    <row r="474">
      <c r="C474" s="10"/>
    </row>
    <row r="475">
      <c r="C475" s="10"/>
    </row>
    <row r="476">
      <c r="C476" s="10"/>
    </row>
    <row r="477">
      <c r="C477" s="10"/>
    </row>
    <row r="478">
      <c r="C478" s="10"/>
    </row>
    <row r="479">
      <c r="C479" s="10"/>
    </row>
    <row r="480">
      <c r="C480" s="10"/>
    </row>
    <row r="481">
      <c r="C481" s="10"/>
    </row>
    <row r="482">
      <c r="C482" s="10"/>
    </row>
    <row r="483">
      <c r="C483" s="10"/>
    </row>
    <row r="484">
      <c r="C484" s="10"/>
    </row>
    <row r="485">
      <c r="C485" s="10"/>
    </row>
    <row r="486">
      <c r="C486" s="10"/>
    </row>
    <row r="487">
      <c r="C487" s="10"/>
    </row>
    <row r="488">
      <c r="C488" s="10"/>
    </row>
    <row r="489">
      <c r="C489" s="10"/>
    </row>
    <row r="490">
      <c r="C490" s="10"/>
    </row>
    <row r="491">
      <c r="C491" s="10"/>
    </row>
    <row r="492">
      <c r="C492" s="10"/>
    </row>
    <row r="493">
      <c r="C493" s="10"/>
    </row>
    <row r="494">
      <c r="C494" s="10"/>
    </row>
    <row r="495">
      <c r="C495" s="10"/>
    </row>
    <row r="496">
      <c r="C496" s="10"/>
    </row>
    <row r="497">
      <c r="C497" s="10"/>
    </row>
    <row r="498">
      <c r="C498" s="10"/>
    </row>
    <row r="499">
      <c r="C499" s="10"/>
    </row>
    <row r="500">
      <c r="C500" s="10"/>
    </row>
    <row r="501">
      <c r="C501" s="10"/>
    </row>
    <row r="502">
      <c r="C502" s="10"/>
    </row>
    <row r="503">
      <c r="C503" s="10"/>
    </row>
    <row r="504">
      <c r="C504" s="10"/>
    </row>
    <row r="505">
      <c r="C505" s="10"/>
    </row>
    <row r="506">
      <c r="C506" s="10"/>
    </row>
    <row r="507">
      <c r="C507" s="10"/>
    </row>
    <row r="508">
      <c r="C508" s="10"/>
    </row>
    <row r="509">
      <c r="C509" s="10"/>
    </row>
    <row r="510">
      <c r="C510" s="10"/>
    </row>
    <row r="511">
      <c r="C511" s="10"/>
    </row>
    <row r="512">
      <c r="C512" s="10"/>
    </row>
    <row r="513">
      <c r="C513" s="10"/>
    </row>
    <row r="514">
      <c r="C514" s="10"/>
    </row>
    <row r="515">
      <c r="C515" s="10"/>
    </row>
    <row r="516">
      <c r="C516" s="10"/>
    </row>
    <row r="517">
      <c r="C517" s="10"/>
    </row>
    <row r="518">
      <c r="C518" s="10"/>
    </row>
    <row r="519">
      <c r="C519" s="10"/>
    </row>
    <row r="520">
      <c r="C520" s="10"/>
    </row>
    <row r="521">
      <c r="C521" s="10"/>
    </row>
    <row r="522">
      <c r="C522" s="10"/>
    </row>
    <row r="523">
      <c r="C523" s="10"/>
    </row>
    <row r="524">
      <c r="C524" s="10"/>
    </row>
    <row r="525">
      <c r="C525" s="10"/>
    </row>
    <row r="526">
      <c r="C526" s="10"/>
    </row>
    <row r="527">
      <c r="C527" s="10"/>
    </row>
    <row r="528">
      <c r="C528" s="10"/>
    </row>
    <row r="529">
      <c r="C529" s="10"/>
    </row>
    <row r="530">
      <c r="C530" s="10"/>
    </row>
    <row r="531">
      <c r="C531" s="10"/>
    </row>
    <row r="532">
      <c r="C532" s="10"/>
    </row>
    <row r="533">
      <c r="C533" s="10"/>
    </row>
    <row r="534">
      <c r="C534" s="10"/>
    </row>
    <row r="535">
      <c r="C535" s="10"/>
    </row>
    <row r="536">
      <c r="C536" s="10"/>
    </row>
    <row r="537">
      <c r="C537" s="10"/>
    </row>
    <row r="538">
      <c r="C538" s="10"/>
    </row>
    <row r="539">
      <c r="C539" s="10"/>
    </row>
    <row r="540">
      <c r="C540" s="10"/>
    </row>
    <row r="541">
      <c r="C541" s="10"/>
    </row>
    <row r="542">
      <c r="C542" s="10"/>
    </row>
    <row r="543">
      <c r="C543" s="10"/>
    </row>
    <row r="544">
      <c r="C544" s="10"/>
    </row>
    <row r="545">
      <c r="C545" s="10"/>
    </row>
    <row r="546">
      <c r="C546" s="10"/>
    </row>
    <row r="547">
      <c r="C547" s="10"/>
    </row>
    <row r="548">
      <c r="C548" s="10"/>
    </row>
    <row r="549">
      <c r="C549" s="10"/>
    </row>
    <row r="550">
      <c r="C550" s="10"/>
    </row>
    <row r="551">
      <c r="C551" s="10"/>
    </row>
    <row r="552">
      <c r="C552" s="10"/>
    </row>
    <row r="553">
      <c r="C553" s="10"/>
    </row>
    <row r="554">
      <c r="C554" s="10"/>
    </row>
    <row r="555">
      <c r="C555" s="10"/>
    </row>
    <row r="556">
      <c r="C556" s="10"/>
    </row>
    <row r="557">
      <c r="C557" s="10"/>
    </row>
    <row r="558">
      <c r="C558" s="10"/>
    </row>
    <row r="559">
      <c r="C559" s="10"/>
    </row>
    <row r="560">
      <c r="C560" s="10"/>
    </row>
    <row r="561">
      <c r="C561" s="10"/>
    </row>
    <row r="562">
      <c r="C562" s="10"/>
    </row>
    <row r="563">
      <c r="C563" s="10"/>
    </row>
    <row r="564">
      <c r="C564" s="10"/>
    </row>
    <row r="565">
      <c r="C565" s="10"/>
    </row>
    <row r="566">
      <c r="C566" s="10"/>
    </row>
    <row r="567">
      <c r="C567" s="10"/>
    </row>
    <row r="568">
      <c r="C568" s="10"/>
    </row>
    <row r="569">
      <c r="C569" s="10"/>
    </row>
    <row r="570">
      <c r="C570" s="10"/>
    </row>
    <row r="571">
      <c r="C571" s="10"/>
    </row>
    <row r="572">
      <c r="C572" s="10"/>
    </row>
    <row r="573">
      <c r="C573" s="10"/>
    </row>
    <row r="574">
      <c r="C574" s="10"/>
    </row>
    <row r="575">
      <c r="C575" s="10"/>
    </row>
    <row r="576">
      <c r="C576" s="10"/>
    </row>
    <row r="577">
      <c r="C577" s="10"/>
    </row>
    <row r="578">
      <c r="C578" s="10"/>
    </row>
    <row r="579">
      <c r="C579" s="10"/>
    </row>
    <row r="580">
      <c r="C580" s="10"/>
    </row>
    <row r="581">
      <c r="C581" s="10"/>
    </row>
    <row r="582">
      <c r="C582" s="10"/>
    </row>
    <row r="583">
      <c r="C583" s="10"/>
    </row>
    <row r="584">
      <c r="C584" s="10"/>
    </row>
    <row r="585">
      <c r="C585" s="10"/>
    </row>
    <row r="586">
      <c r="C586" s="10"/>
    </row>
    <row r="587">
      <c r="C587" s="10"/>
    </row>
    <row r="588">
      <c r="C588" s="10"/>
    </row>
    <row r="589">
      <c r="C589" s="10"/>
    </row>
    <row r="590">
      <c r="C590" s="10"/>
    </row>
    <row r="591">
      <c r="C591" s="10"/>
    </row>
    <row r="592">
      <c r="C592" s="10"/>
    </row>
    <row r="593">
      <c r="C593" s="10"/>
    </row>
    <row r="594">
      <c r="C594" s="10"/>
    </row>
    <row r="595">
      <c r="C595" s="10"/>
    </row>
    <row r="596">
      <c r="C596" s="10"/>
    </row>
    <row r="597">
      <c r="C597" s="10"/>
    </row>
    <row r="598">
      <c r="C598" s="10"/>
    </row>
    <row r="599">
      <c r="C599" s="10"/>
    </row>
    <row r="600">
      <c r="C600" s="10"/>
    </row>
    <row r="601">
      <c r="C601" s="10"/>
    </row>
    <row r="602">
      <c r="C602" s="10"/>
    </row>
    <row r="603">
      <c r="C603" s="10"/>
    </row>
    <row r="604">
      <c r="C604" s="10"/>
    </row>
    <row r="605">
      <c r="C605" s="10"/>
    </row>
    <row r="606">
      <c r="C606" s="10"/>
    </row>
    <row r="607">
      <c r="C607" s="10"/>
    </row>
    <row r="608">
      <c r="C608" s="10"/>
    </row>
    <row r="609">
      <c r="C609" s="10"/>
    </row>
    <row r="610">
      <c r="C610" s="10"/>
    </row>
    <row r="611">
      <c r="C611" s="10"/>
    </row>
    <row r="612">
      <c r="C612" s="10"/>
    </row>
    <row r="613">
      <c r="C613" s="10"/>
    </row>
    <row r="614">
      <c r="C614" s="10"/>
    </row>
    <row r="615">
      <c r="C615" s="10"/>
    </row>
    <row r="616">
      <c r="C616" s="10"/>
    </row>
    <row r="617">
      <c r="C617" s="10"/>
    </row>
    <row r="618">
      <c r="C618" s="10"/>
    </row>
    <row r="619">
      <c r="C619" s="10"/>
    </row>
    <row r="620">
      <c r="C620" s="10"/>
    </row>
    <row r="621">
      <c r="C621" s="10"/>
    </row>
    <row r="622">
      <c r="C622" s="10"/>
    </row>
    <row r="623">
      <c r="C623" s="10"/>
    </row>
    <row r="624">
      <c r="C624" s="10"/>
    </row>
    <row r="625">
      <c r="C625" s="10"/>
    </row>
    <row r="626">
      <c r="C626" s="10"/>
    </row>
    <row r="627">
      <c r="C627" s="10"/>
    </row>
    <row r="628">
      <c r="C628" s="10"/>
    </row>
    <row r="629">
      <c r="C629" s="10"/>
    </row>
    <row r="630">
      <c r="C630" s="10"/>
    </row>
    <row r="631">
      <c r="C631" s="10"/>
    </row>
    <row r="632">
      <c r="C632" s="10"/>
    </row>
    <row r="633">
      <c r="C633" s="10"/>
    </row>
    <row r="634">
      <c r="C634" s="10"/>
    </row>
    <row r="635">
      <c r="C635" s="10"/>
    </row>
    <row r="636">
      <c r="C636" s="10"/>
    </row>
    <row r="637">
      <c r="C637" s="10"/>
    </row>
    <row r="638">
      <c r="C638" s="10"/>
    </row>
    <row r="639">
      <c r="C639" s="10"/>
    </row>
    <row r="640">
      <c r="C640" s="10"/>
    </row>
    <row r="641">
      <c r="C641" s="10"/>
    </row>
    <row r="642">
      <c r="C642" s="10"/>
    </row>
    <row r="643">
      <c r="C643" s="10"/>
    </row>
    <row r="644">
      <c r="C644" s="10"/>
    </row>
    <row r="645">
      <c r="C645" s="10"/>
    </row>
    <row r="646">
      <c r="C646" s="10"/>
    </row>
    <row r="647">
      <c r="C647" s="10"/>
    </row>
    <row r="648">
      <c r="C648" s="10"/>
    </row>
    <row r="649">
      <c r="C649" s="10"/>
    </row>
    <row r="650">
      <c r="C650" s="10"/>
    </row>
    <row r="651">
      <c r="C651" s="10"/>
    </row>
    <row r="652">
      <c r="C652" s="10"/>
    </row>
    <row r="653">
      <c r="C653" s="10"/>
    </row>
    <row r="654">
      <c r="C654" s="10"/>
    </row>
    <row r="655">
      <c r="C655" s="10"/>
    </row>
    <row r="656">
      <c r="C656" s="10"/>
    </row>
    <row r="657">
      <c r="C657" s="10"/>
    </row>
    <row r="658">
      <c r="C658" s="10"/>
    </row>
    <row r="659">
      <c r="C659" s="10"/>
    </row>
    <row r="660">
      <c r="C660" s="10"/>
    </row>
    <row r="661">
      <c r="C661" s="10"/>
    </row>
    <row r="662">
      <c r="C662" s="10"/>
    </row>
    <row r="663">
      <c r="C663" s="10"/>
    </row>
    <row r="664">
      <c r="C664" s="10"/>
    </row>
    <row r="665">
      <c r="C665" s="10"/>
    </row>
    <row r="666">
      <c r="C666" s="10"/>
    </row>
    <row r="667">
      <c r="C667" s="10"/>
    </row>
    <row r="668">
      <c r="C668" s="10"/>
    </row>
    <row r="669">
      <c r="C669" s="10"/>
    </row>
    <row r="670">
      <c r="C670" s="10"/>
    </row>
    <row r="671">
      <c r="C671" s="10"/>
    </row>
    <row r="672">
      <c r="C672" s="10"/>
    </row>
    <row r="673">
      <c r="C673" s="10"/>
    </row>
    <row r="674">
      <c r="C674" s="10"/>
    </row>
    <row r="675">
      <c r="C675" s="10"/>
    </row>
    <row r="676">
      <c r="C676" s="10"/>
    </row>
    <row r="677">
      <c r="C677" s="10"/>
    </row>
    <row r="678">
      <c r="C678" s="10"/>
    </row>
    <row r="679">
      <c r="C679" s="10"/>
    </row>
    <row r="680">
      <c r="C680" s="10"/>
    </row>
    <row r="681">
      <c r="C681" s="10"/>
    </row>
    <row r="682">
      <c r="C682" s="10"/>
    </row>
    <row r="683">
      <c r="C683" s="10"/>
    </row>
    <row r="684">
      <c r="C684" s="10"/>
    </row>
    <row r="685">
      <c r="C685" s="10"/>
    </row>
    <row r="686">
      <c r="C686" s="10"/>
    </row>
    <row r="687">
      <c r="C687" s="10"/>
    </row>
    <row r="688">
      <c r="C688" s="10"/>
    </row>
    <row r="689">
      <c r="C689" s="10"/>
    </row>
    <row r="690">
      <c r="C690" s="10"/>
    </row>
    <row r="691">
      <c r="C691" s="10"/>
    </row>
    <row r="692">
      <c r="C692" s="10"/>
    </row>
    <row r="693">
      <c r="C693" s="10"/>
    </row>
    <row r="694">
      <c r="C694" s="10"/>
    </row>
    <row r="695">
      <c r="C695" s="10"/>
    </row>
    <row r="696">
      <c r="C696" s="10"/>
    </row>
    <row r="697">
      <c r="C697" s="10"/>
    </row>
    <row r="698">
      <c r="C698" s="10"/>
    </row>
    <row r="699">
      <c r="C699" s="10"/>
    </row>
    <row r="700">
      <c r="C700" s="10"/>
    </row>
    <row r="701">
      <c r="C701" s="10"/>
    </row>
    <row r="702">
      <c r="C702" s="10"/>
    </row>
    <row r="703">
      <c r="C703" s="10"/>
    </row>
    <row r="704">
      <c r="C704" s="10"/>
    </row>
    <row r="705">
      <c r="C705" s="10"/>
    </row>
    <row r="706">
      <c r="C706" s="10"/>
    </row>
    <row r="707">
      <c r="C707" s="10"/>
    </row>
    <row r="708">
      <c r="C708" s="10"/>
    </row>
    <row r="709">
      <c r="C709" s="10"/>
    </row>
    <row r="710">
      <c r="C710" s="10"/>
    </row>
    <row r="711">
      <c r="C711" s="10"/>
    </row>
    <row r="712">
      <c r="C712" s="10"/>
    </row>
    <row r="713">
      <c r="C713" s="10"/>
    </row>
    <row r="714">
      <c r="C714" s="10"/>
    </row>
    <row r="715">
      <c r="C715" s="10"/>
    </row>
    <row r="716">
      <c r="C716" s="10"/>
    </row>
    <row r="717">
      <c r="C717" s="10"/>
    </row>
    <row r="718">
      <c r="C718" s="10"/>
    </row>
    <row r="719">
      <c r="C719" s="10"/>
    </row>
    <row r="720">
      <c r="C720" s="10"/>
    </row>
    <row r="721">
      <c r="C721" s="10"/>
    </row>
    <row r="722">
      <c r="C722" s="10"/>
    </row>
    <row r="723">
      <c r="C723" s="10"/>
    </row>
    <row r="724">
      <c r="C724" s="10"/>
    </row>
    <row r="725">
      <c r="C725" s="10"/>
    </row>
    <row r="726">
      <c r="C726" s="10"/>
    </row>
    <row r="727">
      <c r="C727" s="10"/>
    </row>
    <row r="728">
      <c r="C728" s="10"/>
    </row>
    <row r="729">
      <c r="C729" s="10"/>
    </row>
    <row r="730">
      <c r="C730" s="10"/>
    </row>
    <row r="731">
      <c r="C731" s="10"/>
    </row>
    <row r="732">
      <c r="C732" s="10"/>
    </row>
    <row r="733">
      <c r="C733" s="10"/>
    </row>
    <row r="734">
      <c r="C734" s="10"/>
    </row>
    <row r="735">
      <c r="C735" s="10"/>
    </row>
    <row r="736">
      <c r="C736" s="10"/>
    </row>
    <row r="737">
      <c r="C737" s="10"/>
    </row>
    <row r="738">
      <c r="C738" s="10"/>
    </row>
    <row r="739">
      <c r="C739" s="10"/>
    </row>
    <row r="740">
      <c r="C740" s="10"/>
    </row>
    <row r="741">
      <c r="C741" s="10"/>
    </row>
    <row r="742">
      <c r="C742" s="10"/>
    </row>
    <row r="743">
      <c r="C743" s="10"/>
    </row>
    <row r="744">
      <c r="C744" s="10"/>
    </row>
    <row r="745">
      <c r="C745" s="10"/>
    </row>
    <row r="746">
      <c r="C746" s="10"/>
    </row>
    <row r="747">
      <c r="C747" s="10"/>
    </row>
    <row r="748">
      <c r="C748" s="10"/>
    </row>
    <row r="749">
      <c r="C749" s="10"/>
    </row>
    <row r="750">
      <c r="C750" s="10"/>
    </row>
    <row r="751">
      <c r="C751" s="10"/>
    </row>
    <row r="752">
      <c r="C752" s="10"/>
    </row>
    <row r="753">
      <c r="C753" s="10"/>
    </row>
    <row r="754">
      <c r="C754" s="10"/>
    </row>
    <row r="755">
      <c r="C755" s="10"/>
    </row>
    <row r="756">
      <c r="C756" s="10"/>
    </row>
    <row r="757">
      <c r="C757" s="10"/>
    </row>
    <row r="758">
      <c r="C758" s="10"/>
    </row>
    <row r="759">
      <c r="C759" s="10"/>
    </row>
    <row r="760">
      <c r="C760" s="10"/>
    </row>
    <row r="761">
      <c r="C761" s="10"/>
    </row>
    <row r="762">
      <c r="C762" s="10"/>
    </row>
    <row r="763">
      <c r="C763" s="10"/>
    </row>
    <row r="764">
      <c r="C764" s="10"/>
    </row>
    <row r="765">
      <c r="C765" s="10"/>
    </row>
    <row r="766">
      <c r="C766" s="10"/>
    </row>
    <row r="767">
      <c r="C767" s="10"/>
    </row>
    <row r="768">
      <c r="C768" s="10"/>
    </row>
    <row r="769">
      <c r="C769" s="10"/>
    </row>
    <row r="770">
      <c r="C770" s="10"/>
    </row>
    <row r="771">
      <c r="C771" s="10"/>
    </row>
    <row r="772">
      <c r="C772" s="10"/>
    </row>
    <row r="773">
      <c r="C773" s="10"/>
    </row>
    <row r="774">
      <c r="C774" s="10"/>
    </row>
    <row r="775">
      <c r="C775" s="10"/>
    </row>
    <row r="776">
      <c r="C776" s="10"/>
    </row>
    <row r="777">
      <c r="C777" s="10"/>
    </row>
    <row r="778">
      <c r="C778" s="10"/>
    </row>
    <row r="779">
      <c r="C779" s="10"/>
    </row>
    <row r="780">
      <c r="C780" s="10"/>
    </row>
    <row r="781">
      <c r="C781" s="10"/>
    </row>
    <row r="782">
      <c r="C782" s="10"/>
    </row>
    <row r="783">
      <c r="C783" s="10"/>
    </row>
    <row r="784">
      <c r="C784" s="10"/>
    </row>
    <row r="785">
      <c r="C785" s="10"/>
    </row>
    <row r="786">
      <c r="C786" s="10"/>
    </row>
    <row r="787">
      <c r="C787" s="10"/>
    </row>
    <row r="788">
      <c r="C788" s="10"/>
    </row>
    <row r="789">
      <c r="C789" s="10"/>
    </row>
    <row r="790">
      <c r="C790" s="10"/>
    </row>
    <row r="791">
      <c r="C791" s="10"/>
    </row>
    <row r="792">
      <c r="C792" s="10"/>
    </row>
    <row r="793">
      <c r="C793" s="10"/>
    </row>
    <row r="794">
      <c r="C794" s="10"/>
    </row>
    <row r="795">
      <c r="C795" s="10"/>
    </row>
    <row r="796">
      <c r="C796" s="10"/>
    </row>
    <row r="797">
      <c r="C797" s="10"/>
    </row>
    <row r="798">
      <c r="C798" s="10"/>
    </row>
    <row r="799">
      <c r="C799" s="10"/>
    </row>
    <row r="800">
      <c r="C800" s="10"/>
    </row>
    <row r="801">
      <c r="C801" s="10"/>
    </row>
    <row r="802">
      <c r="C802" s="10"/>
    </row>
    <row r="803">
      <c r="C803" s="10"/>
    </row>
    <row r="804">
      <c r="C804" s="10"/>
    </row>
    <row r="805">
      <c r="C805" s="10"/>
    </row>
    <row r="806">
      <c r="C806" s="10"/>
    </row>
    <row r="807">
      <c r="C807" s="10"/>
    </row>
    <row r="808">
      <c r="C808" s="10"/>
    </row>
    <row r="809">
      <c r="C809" s="10"/>
    </row>
    <row r="810">
      <c r="C810" s="10"/>
    </row>
    <row r="811">
      <c r="C811" s="10"/>
    </row>
    <row r="812">
      <c r="C812" s="10"/>
    </row>
    <row r="813">
      <c r="C813" s="10"/>
    </row>
    <row r="814">
      <c r="C814" s="10"/>
    </row>
    <row r="815">
      <c r="C815" s="10"/>
    </row>
    <row r="816">
      <c r="C816" s="10"/>
    </row>
    <row r="817">
      <c r="C817" s="10"/>
    </row>
    <row r="818">
      <c r="C818" s="10"/>
    </row>
    <row r="819">
      <c r="C819" s="10"/>
    </row>
    <row r="820">
      <c r="C820" s="10"/>
    </row>
    <row r="821">
      <c r="C821" s="10"/>
    </row>
    <row r="822">
      <c r="C822" s="10"/>
    </row>
    <row r="823">
      <c r="C823" s="10"/>
    </row>
    <row r="824">
      <c r="C824" s="10"/>
    </row>
    <row r="825">
      <c r="C825" s="10"/>
    </row>
    <row r="826">
      <c r="C826" s="10"/>
    </row>
    <row r="827">
      <c r="C827" s="10"/>
    </row>
    <row r="828">
      <c r="C828" s="10"/>
    </row>
    <row r="829">
      <c r="C829" s="10"/>
    </row>
    <row r="830">
      <c r="C830" s="10"/>
    </row>
    <row r="831">
      <c r="C831" s="10"/>
    </row>
    <row r="832">
      <c r="C832" s="10"/>
    </row>
    <row r="833">
      <c r="C833" s="10"/>
    </row>
    <row r="834">
      <c r="C834" s="10"/>
    </row>
    <row r="835">
      <c r="C835" s="10"/>
    </row>
    <row r="836">
      <c r="C836" s="10"/>
    </row>
    <row r="837">
      <c r="C837" s="10"/>
    </row>
    <row r="838">
      <c r="C838" s="10"/>
    </row>
    <row r="839">
      <c r="C839" s="10"/>
    </row>
    <row r="840">
      <c r="C840" s="10"/>
    </row>
    <row r="841">
      <c r="C841" s="10"/>
    </row>
    <row r="842">
      <c r="C842" s="10"/>
    </row>
    <row r="843">
      <c r="C843" s="10"/>
    </row>
    <row r="844">
      <c r="C844" s="10"/>
    </row>
    <row r="845">
      <c r="C845" s="10"/>
    </row>
    <row r="846">
      <c r="C846" s="10"/>
    </row>
    <row r="847">
      <c r="C847" s="10"/>
    </row>
    <row r="848">
      <c r="C848" s="10"/>
    </row>
    <row r="849">
      <c r="C849" s="10"/>
    </row>
    <row r="850">
      <c r="C850" s="10"/>
    </row>
    <row r="851">
      <c r="C851" s="10"/>
    </row>
    <row r="852">
      <c r="C852" s="10"/>
    </row>
    <row r="853">
      <c r="C853" s="10"/>
    </row>
    <row r="854">
      <c r="C854" s="10"/>
    </row>
    <row r="855">
      <c r="C855" s="10"/>
    </row>
    <row r="856">
      <c r="C856" s="10"/>
    </row>
    <row r="857">
      <c r="C857" s="10"/>
    </row>
    <row r="858">
      <c r="C858" s="10"/>
    </row>
    <row r="859">
      <c r="C859" s="10"/>
    </row>
    <row r="860">
      <c r="C860" s="10"/>
    </row>
    <row r="861">
      <c r="C861" s="10"/>
    </row>
    <row r="862">
      <c r="C862" s="10"/>
    </row>
    <row r="863">
      <c r="C863" s="10"/>
    </row>
    <row r="864">
      <c r="C864" s="10"/>
    </row>
    <row r="865">
      <c r="C865" s="10"/>
    </row>
    <row r="866">
      <c r="C866" s="10"/>
    </row>
    <row r="867">
      <c r="C867" s="10"/>
    </row>
    <row r="868">
      <c r="C868" s="10"/>
    </row>
    <row r="869">
      <c r="C869" s="10"/>
    </row>
    <row r="870">
      <c r="C870" s="10"/>
    </row>
    <row r="871">
      <c r="C871" s="10"/>
    </row>
    <row r="872">
      <c r="C872" s="10"/>
    </row>
    <row r="873">
      <c r="C873" s="10"/>
    </row>
    <row r="874">
      <c r="C874" s="10"/>
    </row>
    <row r="875">
      <c r="C875" s="10"/>
    </row>
    <row r="876">
      <c r="C876" s="10"/>
    </row>
    <row r="877">
      <c r="C877" s="10"/>
    </row>
    <row r="878">
      <c r="C878" s="10"/>
    </row>
    <row r="879">
      <c r="C879" s="10"/>
    </row>
    <row r="880">
      <c r="C880" s="10"/>
    </row>
    <row r="881">
      <c r="C881" s="10"/>
    </row>
    <row r="882">
      <c r="C882" s="10"/>
    </row>
    <row r="883">
      <c r="C883" s="10"/>
    </row>
    <row r="884">
      <c r="C884" s="10"/>
    </row>
    <row r="885">
      <c r="C885" s="10"/>
    </row>
    <row r="886">
      <c r="C886" s="10"/>
    </row>
    <row r="887">
      <c r="C887" s="10"/>
    </row>
    <row r="888">
      <c r="C888" s="10"/>
    </row>
    <row r="889">
      <c r="C889" s="10"/>
    </row>
    <row r="890">
      <c r="C890" s="10"/>
    </row>
    <row r="891">
      <c r="C891" s="10"/>
    </row>
    <row r="892">
      <c r="C892" s="10"/>
    </row>
    <row r="893">
      <c r="C893" s="10"/>
    </row>
    <row r="894">
      <c r="C894" s="10"/>
    </row>
    <row r="895">
      <c r="C895" s="10"/>
    </row>
    <row r="896">
      <c r="C896" s="10"/>
    </row>
    <row r="897">
      <c r="C897" s="10"/>
    </row>
    <row r="898">
      <c r="C898" s="10"/>
    </row>
    <row r="899">
      <c r="C899" s="10"/>
    </row>
    <row r="900">
      <c r="C900" s="10"/>
    </row>
    <row r="901">
      <c r="C901" s="10"/>
    </row>
    <row r="902">
      <c r="C902" s="10"/>
    </row>
    <row r="903">
      <c r="C903" s="10"/>
    </row>
    <row r="904">
      <c r="C904" s="10"/>
    </row>
    <row r="905">
      <c r="C905" s="10"/>
    </row>
    <row r="906">
      <c r="C906" s="10"/>
    </row>
    <row r="907">
      <c r="C907" s="10"/>
    </row>
    <row r="908">
      <c r="C908" s="10"/>
    </row>
    <row r="909">
      <c r="C909" s="10"/>
    </row>
    <row r="910">
      <c r="C910" s="10"/>
    </row>
    <row r="911">
      <c r="C911" s="10"/>
    </row>
    <row r="912">
      <c r="C912" s="10"/>
    </row>
    <row r="913">
      <c r="C913" s="10"/>
    </row>
    <row r="914">
      <c r="C914" s="10"/>
    </row>
    <row r="915">
      <c r="C915" s="10"/>
    </row>
    <row r="916">
      <c r="C916" s="10"/>
    </row>
    <row r="917">
      <c r="C917" s="10"/>
    </row>
    <row r="918">
      <c r="C918" s="10"/>
    </row>
    <row r="919">
      <c r="C919" s="10"/>
    </row>
    <row r="920">
      <c r="C920" s="10"/>
    </row>
    <row r="921">
      <c r="C921" s="10"/>
    </row>
    <row r="922">
      <c r="C922" s="10"/>
    </row>
    <row r="923">
      <c r="C923" s="10"/>
    </row>
    <row r="924">
      <c r="C924" s="10"/>
    </row>
    <row r="925">
      <c r="C925" s="10"/>
    </row>
    <row r="926">
      <c r="C926" s="10"/>
    </row>
    <row r="927">
      <c r="C927" s="10"/>
    </row>
    <row r="928">
      <c r="C928" s="10"/>
    </row>
    <row r="929">
      <c r="C929" s="10"/>
    </row>
    <row r="930">
      <c r="C930" s="10"/>
    </row>
    <row r="931">
      <c r="C931" s="10"/>
    </row>
    <row r="932">
      <c r="C932" s="10"/>
    </row>
    <row r="933">
      <c r="C933" s="10"/>
    </row>
    <row r="934">
      <c r="C934" s="10"/>
    </row>
    <row r="935">
      <c r="C935" s="10"/>
    </row>
    <row r="936">
      <c r="C936" s="10"/>
    </row>
    <row r="937">
      <c r="C937" s="10"/>
    </row>
    <row r="938">
      <c r="C938" s="10"/>
    </row>
    <row r="939">
      <c r="C939" s="10"/>
    </row>
    <row r="940">
      <c r="C940" s="10"/>
    </row>
    <row r="941">
      <c r="C941" s="10"/>
    </row>
    <row r="942">
      <c r="C942" s="10"/>
    </row>
    <row r="943">
      <c r="C943" s="10"/>
    </row>
    <row r="944">
      <c r="C944" s="10"/>
    </row>
    <row r="945">
      <c r="C945" s="10"/>
    </row>
    <row r="946">
      <c r="C946" s="10"/>
    </row>
    <row r="947">
      <c r="C947" s="10"/>
    </row>
    <row r="948">
      <c r="C948" s="10"/>
    </row>
    <row r="949">
      <c r="C949" s="10"/>
    </row>
    <row r="950">
      <c r="C950" s="10"/>
    </row>
    <row r="951">
      <c r="C951" s="10"/>
    </row>
    <row r="952">
      <c r="C952" s="10"/>
    </row>
    <row r="953">
      <c r="C953" s="10"/>
    </row>
    <row r="954">
      <c r="C954" s="10"/>
    </row>
    <row r="955">
      <c r="C955" s="10"/>
    </row>
    <row r="956">
      <c r="C956" s="10"/>
    </row>
    <row r="957">
      <c r="C957" s="10"/>
    </row>
    <row r="958">
      <c r="C958" s="10"/>
    </row>
    <row r="959">
      <c r="C959" s="10"/>
    </row>
    <row r="960">
      <c r="C960" s="10"/>
    </row>
    <row r="961">
      <c r="C961" s="10"/>
    </row>
    <row r="962">
      <c r="C962" s="10"/>
    </row>
    <row r="963">
      <c r="C963" s="10"/>
    </row>
    <row r="964">
      <c r="C964" s="10"/>
    </row>
    <row r="965">
      <c r="C965" s="10"/>
    </row>
    <row r="966">
      <c r="C966" s="10"/>
    </row>
    <row r="967">
      <c r="C967" s="10"/>
    </row>
    <row r="968">
      <c r="C968" s="10"/>
    </row>
    <row r="969">
      <c r="C969" s="10"/>
    </row>
    <row r="970">
      <c r="C970" s="10"/>
    </row>
    <row r="971">
      <c r="C971" s="10"/>
    </row>
    <row r="972">
      <c r="C972" s="10"/>
    </row>
    <row r="973">
      <c r="C973" s="10"/>
    </row>
    <row r="974">
      <c r="C974" s="10"/>
    </row>
    <row r="975">
      <c r="C975" s="10"/>
    </row>
    <row r="976">
      <c r="C976" s="10"/>
    </row>
    <row r="977">
      <c r="C977" s="10"/>
    </row>
    <row r="978">
      <c r="C978" s="10"/>
    </row>
    <row r="979">
      <c r="C979" s="10"/>
    </row>
    <row r="980">
      <c r="C980" s="10"/>
    </row>
    <row r="981">
      <c r="C981" s="10"/>
    </row>
    <row r="982">
      <c r="C982" s="10"/>
    </row>
    <row r="983">
      <c r="C983" s="10"/>
    </row>
    <row r="984">
      <c r="C984" s="10"/>
    </row>
    <row r="985">
      <c r="C985" s="10"/>
    </row>
    <row r="986">
      <c r="C986" s="10"/>
    </row>
    <row r="987">
      <c r="C987" s="10"/>
    </row>
    <row r="988">
      <c r="C988" s="10"/>
    </row>
    <row r="989">
      <c r="C989" s="10"/>
    </row>
    <row r="990">
      <c r="C990" s="10"/>
    </row>
    <row r="991">
      <c r="C991" s="10"/>
    </row>
    <row r="992">
      <c r="C992" s="10"/>
    </row>
    <row r="993">
      <c r="C993" s="10"/>
    </row>
    <row r="994">
      <c r="C994" s="10"/>
    </row>
    <row r="995">
      <c r="C995" s="10"/>
    </row>
    <row r="996">
      <c r="C996" s="10"/>
    </row>
    <row r="997">
      <c r="C997" s="10"/>
    </row>
    <row r="998">
      <c r="C998" s="10"/>
    </row>
    <row r="999">
      <c r="C999" s="10"/>
    </row>
    <row r="1000">
      <c r="C1000" s="10"/>
    </row>
    <row r="1001">
      <c r="C1001" s="10"/>
    </row>
    <row r="1002">
      <c r="C1002" s="10"/>
    </row>
    <row r="1003">
      <c r="C1003" s="10"/>
    </row>
    <row r="1004">
      <c r="C1004" s="10"/>
    </row>
    <row r="1005">
      <c r="C1005" s="10"/>
    </row>
    <row r="1006">
      <c r="C1006" s="10"/>
    </row>
    <row r="1007">
      <c r="C1007" s="10"/>
    </row>
    <row r="1008">
      <c r="C1008" s="10"/>
    </row>
    <row r="1009">
      <c r="C1009" s="10"/>
    </row>
    <row r="1010">
      <c r="C1010" s="10"/>
    </row>
    <row r="1011">
      <c r="C1011" s="10"/>
    </row>
    <row r="1012">
      <c r="C1012" s="10"/>
    </row>
    <row r="1013">
      <c r="C1013" s="10"/>
    </row>
    <row r="1014">
      <c r="C1014" s="10"/>
    </row>
    <row r="1015">
      <c r="C1015" s="10"/>
    </row>
    <row r="1016">
      <c r="C1016" s="10"/>
    </row>
    <row r="1017">
      <c r="C1017" s="10"/>
    </row>
    <row r="1018">
      <c r="C1018" s="10"/>
    </row>
    <row r="1019">
      <c r="C1019" s="10"/>
    </row>
    <row r="1020">
      <c r="C1020" s="10"/>
    </row>
    <row r="1021">
      <c r="C1021" s="10"/>
    </row>
    <row r="1022">
      <c r="C1022" s="10"/>
    </row>
    <row r="1023">
      <c r="C1023" s="10"/>
    </row>
    <row r="1024">
      <c r="C1024" s="10"/>
    </row>
    <row r="1025">
      <c r="C1025" s="10"/>
    </row>
    <row r="1026">
      <c r="C1026" s="10"/>
    </row>
    <row r="1027">
      <c r="C1027" s="10"/>
    </row>
    <row r="1028">
      <c r="C1028" s="10"/>
    </row>
    <row r="1029">
      <c r="C1029" s="10"/>
    </row>
    <row r="1030">
      <c r="C1030" s="10"/>
    </row>
    <row r="1031">
      <c r="C1031" s="10"/>
    </row>
    <row r="1032">
      <c r="C1032" s="10"/>
    </row>
    <row r="1033">
      <c r="C1033" s="10"/>
    </row>
    <row r="1034">
      <c r="C1034" s="10"/>
    </row>
    <row r="1035">
      <c r="C1035" s="10"/>
    </row>
    <row r="1036">
      <c r="C1036" s="10"/>
    </row>
    <row r="1037">
      <c r="C1037" s="10"/>
    </row>
    <row r="1038">
      <c r="C1038" s="10"/>
    </row>
    <row r="1039">
      <c r="C1039" s="10"/>
    </row>
    <row r="1040">
      <c r="C1040" s="10"/>
    </row>
    <row r="1041">
      <c r="C1041" s="10"/>
    </row>
  </sheetData>
  <hyperlinks>
    <hyperlink r:id="rId1" ref="G2"/>
    <hyperlink r:id="rId2" ref="H2"/>
    <hyperlink r:id="rId3" ref="I2"/>
    <hyperlink r:id="rId4" ref="G3"/>
    <hyperlink r:id="rId5" ref="H3"/>
    <hyperlink r:id="rId6" ref="I3"/>
    <hyperlink r:id="rId7" ref="G4"/>
    <hyperlink r:id="rId8" ref="H4"/>
    <hyperlink r:id="rId9" location=":~:text=The%20Environment%20Agency%20charges%20%C2%A3,are%20not%20specialist%20nuclear%20regulators." ref="I4"/>
    <hyperlink display="Black Mass" location="'Pyro-Hydro Hybrid'!A73" ref="G8"/>
    <hyperlink display="Calculations" location="'Pyro-Hydro Hybrid'!A40" ref="G9"/>
    <hyperlink display="Calculations" location="'Pyro-Hydro Hybrid'!A40" ref="H9"/>
    <hyperlink display="Calculations" location="'Pyro-Hydro Hybrid'!A40" ref="I9"/>
    <hyperlink r:id="rId10" ref="G10"/>
    <hyperlink r:id="rId11" ref="H10"/>
    <hyperlink r:id="rId12" ref="I10"/>
    <hyperlink r:id="rId13" ref="G11"/>
    <hyperlink r:id="rId14" ref="H11"/>
    <hyperlink r:id="rId15" ref="I11"/>
    <hyperlink r:id="rId16" ref="G12"/>
    <hyperlink r:id="rId17" ref="H12"/>
    <hyperlink r:id="rId18" ref="I12"/>
    <hyperlink r:id="rId19" location=":~:text=The%20prevailing%20market%20price%20of%20EOL%20LFP,yuan%20per%20tonne%2C%20according%20to%20market%20sources." ref="G13"/>
    <hyperlink r:id="rId20" ref="H13"/>
    <hyperlink r:id="rId21" ref="I13"/>
    <hyperlink display="Calculations" location="'Pyro-Hydro Hybrid'!A53" ref="G14"/>
    <hyperlink display="Calculations" location="'Pyro-Hydro Hybrid'!A53" ref="H14"/>
    <hyperlink display="Calculations" location="'Pyro-Hydro Hybrid'!A53" ref="I14"/>
    <hyperlink display="Calculations" location="'Pyro-Hydro Hybrid'!A62" ref="G15"/>
    <hyperlink display="Calculations" location="'Pyro-Hydro Hybrid'!A62" ref="H15"/>
    <hyperlink display="Calculations" location="'Pyro-Hydro Hybrid'!A62" ref="I15"/>
    <hyperlink r:id="rId22" ref="J23"/>
    <hyperlink r:id="rId23" ref="K23"/>
    <hyperlink r:id="rId24" location=":~:text=For%20example%2C%20NMC%20batteries%2C%20which,and%20cobalt%20along%20with%20lithium." ref="L23"/>
    <hyperlink r:id="rId25" ref="J24"/>
    <hyperlink r:id="rId26" ref="K24"/>
    <hyperlink r:id="rId27" location=":~:text=For%20example%2C%20NMC%20batteries%2C%20which,and%20cobalt%20along%20with%20lithium." ref="L24"/>
    <hyperlink r:id="rId28" ref="J25"/>
    <hyperlink r:id="rId29" ref="K25"/>
    <hyperlink r:id="rId30" location=":~:text=For%20example%2C%20NMC%20batteries%2C%20which,and%20cobalt%20along%20with%20lithium." ref="L25"/>
    <hyperlink r:id="rId31" ref="J26"/>
    <hyperlink r:id="rId32" ref="K26"/>
    <hyperlink r:id="rId33" location=":~:text=For%20example%2C%20NMC%20batteries%2C%20which,and%20cobalt%20along%20with%20lithium." ref="L26"/>
    <hyperlink r:id="rId34" ref="J27"/>
    <hyperlink r:id="rId35" ref="K27"/>
    <hyperlink r:id="rId36" location=":~:text=For%20example%2C%20NMC%20batteries%2C%20which,and%20cobalt%20along%20with%20lithium." ref="L27"/>
    <hyperlink r:id="rId37" ref="J28"/>
    <hyperlink r:id="rId38" ref="K28"/>
    <hyperlink r:id="rId39" location=":~:text=For%20example%2C%20NMC%20batteries%2C%20which,and%20cobalt%20along%20with%20lithium." ref="L28"/>
    <hyperlink r:id="rId40" ref="J29"/>
    <hyperlink r:id="rId41" ref="K29"/>
    <hyperlink r:id="rId42" location=":~:text=For%20example%2C%20NMC%20batteries%2C%20which,and%20cobalt%20along%20with%20lithium." ref="L29"/>
    <hyperlink r:id="rId43" ref="G35"/>
    <hyperlink r:id="rId44" ref="H35"/>
    <hyperlink r:id="rId45" ref="I35"/>
    <hyperlink display="kWh/ton" location="'LFP-Direct'!A49" ref="B42"/>
    <hyperlink r:id="rId46" ref="A49"/>
    <hyperlink r:id="rId47" ref="C49"/>
    <hyperlink r:id="rId48" ref="D49"/>
    <hyperlink r:id="rId49" ref="E49"/>
    <hyperlink r:id="rId50" ref="A50"/>
    <hyperlink r:id="rId51" ref="C50"/>
    <hyperlink r:id="rId52" location=":~:text=USA%20natural%20gas%20prices%2C%20December,U.S.%20Dollar%20per%20kWh%20for" ref="D50"/>
    <hyperlink r:id="rId53" location=":~:text=The%20EU%20average%20price%20%E2%80%94%20a,Source%3A%20Eurostat%20(nrg_pc_203)" ref="E50"/>
    <hyperlink r:id="rId54" ref="A51"/>
    <hyperlink display="CN Value" location="'LFP-Direct'!C61" ref="C54"/>
    <hyperlink display="US Value" location="'LFP-Direct'!D61" ref="D54"/>
    <hyperlink display="EU Value" location="'LFP-Direct'!E61" ref="E54"/>
    <hyperlink r:id="rId55" ref="A59"/>
    <hyperlink r:id="rId56" ref="C59"/>
    <hyperlink r:id="rId57" ref="D59"/>
    <hyperlink r:id="rId58" ref="E59"/>
    <hyperlink r:id="rId59" ref="D60"/>
    <hyperlink display="CN Value" location="'LFP-Direct'!C70" ref="C63"/>
    <hyperlink display="US Value" location="'LFP-Direct'!D70" ref="D63"/>
    <hyperlink display="EU Value" location="'LFP-Direct'!E70" ref="E63"/>
    <hyperlink r:id="rId60" ref="C68"/>
    <hyperlink r:id="rId61" ref="D68"/>
    <hyperlink r:id="rId62" ref="E68"/>
    <hyperlink r:id="rId63" ref="A73"/>
    <hyperlink r:id="rId64" ref="A74"/>
  </hyperlinks>
  <drawing r:id="rId6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16.5"/>
    <col customWidth="1" min="2" max="2" width="5.13"/>
    <col customWidth="1" min="6" max="6" width="12.88"/>
    <col customWidth="1" min="12" max="12" width="13.25"/>
  </cols>
  <sheetData>
    <row r="1">
      <c r="A1" s="1"/>
      <c r="B1" s="117" t="s">
        <v>2</v>
      </c>
      <c r="C1" s="118" t="s">
        <v>185</v>
      </c>
      <c r="E1" s="119"/>
      <c r="F1" s="118" t="s">
        <v>186</v>
      </c>
      <c r="H1" s="119"/>
      <c r="I1" s="118" t="s">
        <v>187</v>
      </c>
      <c r="K1" s="119"/>
      <c r="L1" s="118" t="s">
        <v>188</v>
      </c>
      <c r="N1" s="119"/>
      <c r="O1" s="118" t="s">
        <v>189</v>
      </c>
      <c r="Q1" s="119"/>
      <c r="R1" s="9"/>
    </row>
    <row r="2">
      <c r="A2" s="1" t="s">
        <v>0</v>
      </c>
      <c r="B2" s="120"/>
      <c r="C2" s="121" t="s">
        <v>190</v>
      </c>
      <c r="D2" s="121" t="s">
        <v>4</v>
      </c>
      <c r="E2" s="122" t="s">
        <v>5</v>
      </c>
      <c r="F2" s="121" t="s">
        <v>190</v>
      </c>
      <c r="G2" s="121" t="s">
        <v>4</v>
      </c>
      <c r="H2" s="122" t="s">
        <v>5</v>
      </c>
      <c r="I2" s="121" t="s">
        <v>190</v>
      </c>
      <c r="J2" s="121" t="s">
        <v>4</v>
      </c>
      <c r="K2" s="122" t="s">
        <v>5</v>
      </c>
      <c r="L2" s="121" t="s">
        <v>190</v>
      </c>
      <c r="M2" s="121" t="s">
        <v>4</v>
      </c>
      <c r="N2" s="122" t="s">
        <v>5</v>
      </c>
      <c r="O2" s="121" t="s">
        <v>190</v>
      </c>
      <c r="P2" s="121" t="s">
        <v>4</v>
      </c>
      <c r="Q2" s="122" t="s">
        <v>5</v>
      </c>
    </row>
    <row r="3">
      <c r="A3" s="9" t="s">
        <v>10</v>
      </c>
      <c r="B3" s="23" t="s">
        <v>191</v>
      </c>
      <c r="C3" s="11">
        <f>'LFP-Direct'!D5</f>
        <v>2005000</v>
      </c>
      <c r="D3" s="12">
        <f>'LFP-Direct'!E5</f>
        <v>1525000</v>
      </c>
      <c r="E3" s="123">
        <f>'LFP-Direct'!F5</f>
        <v>1525000</v>
      </c>
      <c r="F3" s="11">
        <f>'NMC-Direct'!D5</f>
        <v>2005000</v>
      </c>
      <c r="G3" s="12">
        <f>'NMC-Direct'!E5</f>
        <v>1525000</v>
      </c>
      <c r="H3" s="123">
        <f>'NMC-Direct'!F5</f>
        <v>1525000</v>
      </c>
      <c r="I3" s="11">
        <f>'NMC-Pyro'!D5</f>
        <v>12900000</v>
      </c>
      <c r="J3" s="12">
        <f>'NMC-Pyro'!E5</f>
        <v>152000000</v>
      </c>
      <c r="K3" s="123">
        <f>'NMC-Pyro'!F5</f>
        <v>78500000</v>
      </c>
      <c r="L3" s="11">
        <f>'LFP-Hydro'!D5</f>
        <v>9150000</v>
      </c>
      <c r="M3" s="12">
        <f>'LFP-Hydro'!E5</f>
        <v>2582000000</v>
      </c>
      <c r="N3" s="123">
        <f>'LFP-Hydro'!F5</f>
        <v>2425000000</v>
      </c>
      <c r="O3" s="11">
        <f>'Pyro-Hydro Hybrid'!D5</f>
        <v>9150000</v>
      </c>
      <c r="P3" s="12">
        <f>'Pyro-Hydro Hybrid'!E5</f>
        <v>21200000</v>
      </c>
      <c r="Q3" s="123">
        <f>'Pyro-Hydro Hybrid'!F5</f>
        <v>16250000</v>
      </c>
    </row>
    <row r="4">
      <c r="A4" s="9" t="s">
        <v>22</v>
      </c>
      <c r="B4" s="23" t="s">
        <v>191</v>
      </c>
      <c r="C4" s="11">
        <f>'LFP-Direct'!D20</f>
        <v>1109.850192</v>
      </c>
      <c r="D4" s="12">
        <f>'LFP-Direct'!E20</f>
        <v>301.1508571</v>
      </c>
      <c r="E4" s="123">
        <f>'LFP-Direct'!F20</f>
        <v>95736.42857</v>
      </c>
      <c r="F4" s="11">
        <f>'NMC-Direct'!D20</f>
        <v>2909.850192</v>
      </c>
      <c r="G4" s="12">
        <f>'NMC-Direct'!E20</f>
        <v>2301.150857</v>
      </c>
      <c r="H4" s="123">
        <f>'NMC-Direct'!F20</f>
        <v>38294.57143</v>
      </c>
      <c r="I4" s="11">
        <f>'NMC-Pyro'!D20</f>
        <v>3190.148276</v>
      </c>
      <c r="J4" s="12">
        <f>'NMC-Pyro'!E20</f>
        <v>52082622.86</v>
      </c>
      <c r="K4" s="123">
        <f>'NMC-Pyro'!F20</f>
        <v>4825221.429</v>
      </c>
      <c r="L4" s="11">
        <f>'LFP-Hydro'!D20</f>
        <v>1651.796454</v>
      </c>
      <c r="M4" s="12">
        <f>'LFP-Hydro'!E20</f>
        <v>257119080.6</v>
      </c>
      <c r="N4" s="123">
        <f>'LFP-Hydro'!F20</f>
        <v>263602426.3</v>
      </c>
      <c r="O4" s="11">
        <f>'Pyro-Hydro Hybrid'!D20</f>
        <v>3630.80244</v>
      </c>
      <c r="P4" s="12">
        <f>'Pyro-Hydro Hybrid'!E20</f>
        <v>3094.962025</v>
      </c>
      <c r="Q4" s="123">
        <f>'Pyro-Hydro Hybrid'!F20</f>
        <v>1600.030677</v>
      </c>
    </row>
    <row r="5">
      <c r="A5" s="9" t="s">
        <v>58</v>
      </c>
      <c r="B5" s="23" t="s">
        <v>191</v>
      </c>
      <c r="C5" s="11">
        <f>'LFP-Direct'!D28</f>
        <v>1891.462825</v>
      </c>
      <c r="D5" s="11">
        <f>'LFP-Direct'!E28</f>
        <v>1891.462825</v>
      </c>
      <c r="E5" s="124">
        <f>'LFP-Direct'!F28</f>
        <v>472865.7063</v>
      </c>
      <c r="F5" s="11">
        <f>'NMC-Direct'!D28</f>
        <v>4044.94154</v>
      </c>
      <c r="G5" s="11">
        <f>'NMC-Direct'!E28</f>
        <v>4044.94154</v>
      </c>
      <c r="H5" s="124">
        <f>'NMC-Direct'!F28</f>
        <v>404494.154</v>
      </c>
      <c r="I5" s="11">
        <f>'NMC-Pyro'!D26</f>
        <v>4107.604065</v>
      </c>
      <c r="J5" s="11">
        <f>'NMC-Pyro'!E26</f>
        <v>82152081.31</v>
      </c>
      <c r="K5" s="124">
        <f>'NMC-Pyro'!F26</f>
        <v>20538020.33</v>
      </c>
      <c r="L5" s="11">
        <f>'LFP-Hydro'!D29</f>
        <v>1954.658257</v>
      </c>
      <c r="M5" s="11">
        <f>'LFP-Hydro'!E29</f>
        <v>570760210.9</v>
      </c>
      <c r="N5" s="124">
        <f>'LFP-Hydro'!F29</f>
        <v>441752766</v>
      </c>
      <c r="O5" s="11">
        <f>'Pyro-Hydro Hybrid'!D31</f>
        <v>3642.977371</v>
      </c>
      <c r="P5" s="11">
        <f>'Pyro-Hydro Hybrid'!E31</f>
        <v>3642.977371</v>
      </c>
      <c r="Q5" s="124">
        <f>'Pyro-Hydro Hybrid'!F31</f>
        <v>3642.977371</v>
      </c>
    </row>
    <row r="6">
      <c r="A6" s="83" t="s">
        <v>60</v>
      </c>
      <c r="B6" s="23" t="s">
        <v>191</v>
      </c>
      <c r="C6" s="11">
        <f>'LFP-Direct'!D30</f>
        <v>-400218.3874</v>
      </c>
      <c r="D6" s="11">
        <f>'LFP-Direct'!E30</f>
        <v>-303409.688</v>
      </c>
      <c r="E6" s="124">
        <f>'LFP-Direct'!F30</f>
        <v>72129.27768</v>
      </c>
      <c r="F6" s="11">
        <f>'NMC-Direct'!D30</f>
        <v>-399864.9087</v>
      </c>
      <c r="G6" s="11">
        <f>'NMC-Direct'!E30</f>
        <v>-303256.2093</v>
      </c>
      <c r="H6" s="124">
        <f>'NMC-Direct'!F30</f>
        <v>61199.58257</v>
      </c>
      <c r="I6" s="11">
        <f>'NMC-Pyro'!D28</f>
        <v>-2579082.544</v>
      </c>
      <c r="J6" s="11">
        <f>'NMC-Pyro'!E28</f>
        <v>-330541.5498</v>
      </c>
      <c r="K6" s="124">
        <f>'NMC-Pyro'!F28</f>
        <v>12798.89826</v>
      </c>
      <c r="L6" s="11">
        <f>'LFP-Hydro'!D31</f>
        <v>-1829697.138</v>
      </c>
      <c r="M6" s="11">
        <f>'LFP-Hydro'!E31</f>
        <v>-202758869.7</v>
      </c>
      <c r="N6" s="124">
        <f>'LFP-Hydro'!F31</f>
        <v>-306849660.3</v>
      </c>
      <c r="O6" s="11">
        <f>'Pyro-Hydro Hybrid'!D33</f>
        <v>-1829987.825</v>
      </c>
      <c r="P6" s="11">
        <f>'Pyro-Hydro Hybrid'!E33</f>
        <v>-4239451.985</v>
      </c>
      <c r="Q6" s="124">
        <f>'Pyro-Hydro Hybrid'!F33</f>
        <v>-3247957.053</v>
      </c>
    </row>
    <row r="7">
      <c r="A7" s="83" t="s">
        <v>62</v>
      </c>
      <c r="B7" s="23" t="s">
        <v>191</v>
      </c>
      <c r="C7" s="11">
        <f>'LFP-Direct'!D33</f>
        <v>-400218.3874</v>
      </c>
      <c r="D7" s="11">
        <f>'LFP-Direct'!E33</f>
        <v>-303409.688</v>
      </c>
      <c r="E7" s="124">
        <f>'LFP-Direct'!F33</f>
        <v>56621.48298</v>
      </c>
      <c r="F7" s="11">
        <f>'NMC-Direct'!D33</f>
        <v>-399864.9087</v>
      </c>
      <c r="G7" s="11">
        <f>'NMC-Direct'!E33</f>
        <v>-303256.2093</v>
      </c>
      <c r="H7" s="124">
        <f>'NMC-Direct'!F33</f>
        <v>48041.67232</v>
      </c>
      <c r="I7" s="11">
        <f>'NMC-Pyro'!D31</f>
        <v>-2579082.544</v>
      </c>
      <c r="J7" s="11">
        <f>'NMC-Pyro'!E31</f>
        <v>-330541.5498</v>
      </c>
      <c r="K7" s="124">
        <f>'NMC-Pyro'!F31</f>
        <v>10047.13513</v>
      </c>
      <c r="L7" s="11">
        <f>'LFP-Hydro'!D34</f>
        <v>-1829697.138</v>
      </c>
      <c r="M7" s="11">
        <f>'LFP-Hydro'!E34</f>
        <v>-202758869.7</v>
      </c>
      <c r="N7" s="124">
        <f>'LFP-Hydro'!F34</f>
        <v>-306849660.3</v>
      </c>
      <c r="O7" s="11">
        <f>'Pyro-Hydro Hybrid'!D36</f>
        <v>-1829987.825</v>
      </c>
      <c r="P7" s="11">
        <f>'Pyro-Hydro Hybrid'!E36</f>
        <v>-4239451.985</v>
      </c>
      <c r="Q7" s="124">
        <f>'Pyro-Hydro Hybrid'!F36</f>
        <v>-3247957.053</v>
      </c>
    </row>
    <row r="8">
      <c r="A8" s="9" t="s">
        <v>63</v>
      </c>
      <c r="B8" s="23" t="s">
        <v>191</v>
      </c>
      <c r="C8" s="11">
        <f>'LFP-Direct'!D35</f>
        <v>781.6126334</v>
      </c>
      <c r="D8" s="11">
        <f>'LFP-Direct'!E35</f>
        <v>1590.311968</v>
      </c>
      <c r="E8" s="124">
        <f>'LFP-Direct'!F35</f>
        <v>377129.2777</v>
      </c>
      <c r="F8" s="11">
        <f>'NMC-Direct'!D35</f>
        <v>1135.091348</v>
      </c>
      <c r="G8" s="11">
        <f>'NMC-Direct'!E35</f>
        <v>1743.790683</v>
      </c>
      <c r="H8" s="124">
        <f>'NMC-Direct'!F35</f>
        <v>366199.5826</v>
      </c>
      <c r="I8" s="11">
        <f>'NMC-Pyro'!D33</f>
        <v>917.4557895</v>
      </c>
      <c r="J8" s="11">
        <f>'NMC-Pyro'!E33</f>
        <v>30069458.45</v>
      </c>
      <c r="K8" s="124">
        <f>'NMC-Pyro'!F33</f>
        <v>15712798.9</v>
      </c>
      <c r="L8" s="11">
        <f>'LFP-Hydro'!D36</f>
        <v>302.8618029</v>
      </c>
      <c r="M8" s="11">
        <f>'LFP-Hydro'!E36</f>
        <v>313641130.3</v>
      </c>
      <c r="N8" s="124">
        <f>'LFP-Hydro'!F36</f>
        <v>178150339.7</v>
      </c>
      <c r="O8" s="11">
        <f>'Pyro-Hydro Hybrid'!D38</f>
        <v>12.17493123</v>
      </c>
      <c r="P8" s="11">
        <f>'Pyro-Hydro Hybrid'!E38</f>
        <v>548.0153465</v>
      </c>
      <c r="Q8" s="124">
        <f>'Pyro-Hydro Hybrid'!F38</f>
        <v>2042.946694</v>
      </c>
    </row>
    <row r="9">
      <c r="A9" s="9" t="s">
        <v>192</v>
      </c>
      <c r="B9" s="23"/>
      <c r="C9" s="10">
        <f>VLOOKUP(C11,'LFP-Direct'!B94:C108,2)</f>
        <v>1000</v>
      </c>
      <c r="D9" s="10">
        <f>VLOOKUP(D11,'LFP-Direct'!B94:C108,2)</f>
        <v>1000</v>
      </c>
      <c r="E9" s="125">
        <f>VLOOKUP(E11,'LFP-Direct'!B94:C108,2)</f>
        <v>1000</v>
      </c>
      <c r="F9" s="10">
        <f>VLOOKUP(F11,'NMC-Direct'!B94:C108,2)</f>
        <v>1000</v>
      </c>
      <c r="G9" s="10">
        <f>VLOOKUP(G11,'NMC-Direct'!B94:C108,2)</f>
        <v>1000</v>
      </c>
      <c r="H9" s="125">
        <f>VLOOKUP(H11,'NMC-Direct'!B94:C108,2)</f>
        <v>1000</v>
      </c>
      <c r="I9" s="10">
        <f>VLOOKUP(I11,'NMC-Pyro'!B121:C135,2)</f>
        <v>1000</v>
      </c>
      <c r="J9" s="10">
        <f>VLOOKUP(J11,'NMC-Pyro'!B121:C135,2)</f>
        <v>20000</v>
      </c>
      <c r="K9" s="125">
        <f>VLOOKUP(K11,'NMC-Pyro'!B121:C135,2)</f>
        <v>10000</v>
      </c>
      <c r="L9" s="10">
        <f>VLOOKUP(L11,'LFP-Hydro'!B107:C121,2)</f>
        <v>1000</v>
      </c>
      <c r="M9" s="10">
        <f>VLOOKUP(M11,'LFP-Hydro'!B107:C121,2)</f>
        <v>300000</v>
      </c>
      <c r="N9" s="125">
        <f>VLOOKUP(N11,'LFP-Hydro'!B107:C121,2)</f>
        <v>300000</v>
      </c>
      <c r="O9" s="10">
        <f>VLOOKUP(O11,'Pyro-Hydro Hybrid'!B94:C108,2)</f>
        <v>1000</v>
      </c>
      <c r="P9" s="10">
        <f>VLOOKUP(P11,'Pyro-Hydro Hybrid'!B94:C108,2)</f>
        <v>1000</v>
      </c>
      <c r="Q9" s="125">
        <f>VLOOKUP(Q11,'Pyro-Hydro Hybrid'!B94:C108,2)</f>
        <v>1000</v>
      </c>
    </row>
    <row r="10">
      <c r="A10" s="9"/>
      <c r="B10" s="23"/>
      <c r="E10" s="126"/>
      <c r="H10" s="126"/>
      <c r="K10" s="126"/>
      <c r="N10" s="126"/>
      <c r="Q10" s="126"/>
    </row>
    <row r="11">
      <c r="A11" s="9" t="s">
        <v>193</v>
      </c>
      <c r="B11" s="23" t="s">
        <v>194</v>
      </c>
      <c r="C11" s="6">
        <v>1.0</v>
      </c>
      <c r="D11" s="6">
        <v>1.0</v>
      </c>
      <c r="E11" s="127">
        <v>250.0</v>
      </c>
      <c r="F11" s="6">
        <v>1.0</v>
      </c>
      <c r="G11" s="6">
        <v>1.0</v>
      </c>
      <c r="H11" s="127">
        <v>100.0</v>
      </c>
      <c r="I11" s="6">
        <v>1.0</v>
      </c>
      <c r="J11" s="6">
        <v>20000.0</v>
      </c>
      <c r="K11" s="127">
        <v>5000.0</v>
      </c>
      <c r="L11" s="6">
        <v>1.0</v>
      </c>
      <c r="M11" s="6">
        <v>292000.0</v>
      </c>
      <c r="N11" s="127">
        <v>226000.0</v>
      </c>
      <c r="O11" s="6">
        <v>1.0</v>
      </c>
      <c r="P11" s="6">
        <v>1.0</v>
      </c>
      <c r="Q11" s="127">
        <v>1.0</v>
      </c>
    </row>
    <row r="12">
      <c r="A12" s="9" t="s">
        <v>195</v>
      </c>
      <c r="B12" s="23" t="s">
        <v>23</v>
      </c>
      <c r="C12" s="6">
        <v>900.0</v>
      </c>
      <c r="D12" s="6">
        <v>0.0</v>
      </c>
      <c r="E12" s="127">
        <v>0.0</v>
      </c>
      <c r="F12" s="91">
        <v>2700.0</v>
      </c>
      <c r="G12" s="92">
        <v>2000.0</v>
      </c>
      <c r="H12" s="128">
        <v>0.0</v>
      </c>
      <c r="I12" s="91">
        <v>2700.0</v>
      </c>
      <c r="J12" s="92">
        <v>2000.0</v>
      </c>
      <c r="K12" s="128">
        <v>0.0</v>
      </c>
      <c r="L12" s="6">
        <v>900.0</v>
      </c>
      <c r="M12" s="6">
        <v>0.0</v>
      </c>
      <c r="N12" s="127">
        <v>0.0</v>
      </c>
      <c r="O12" s="91">
        <v>2700.0</v>
      </c>
      <c r="P12" s="92">
        <v>2000.0</v>
      </c>
      <c r="Q12" s="127">
        <v>0.0</v>
      </c>
    </row>
    <row r="13">
      <c r="A13" s="9" t="s">
        <v>196</v>
      </c>
      <c r="B13" s="23" t="s">
        <v>23</v>
      </c>
      <c r="C13" s="6">
        <v>75.0</v>
      </c>
      <c r="D13" s="16">
        <v>141.2</v>
      </c>
      <c r="E13" s="127">
        <v>158.0</v>
      </c>
      <c r="F13" s="6">
        <v>75.0</v>
      </c>
      <c r="G13" s="16">
        <v>141.2</v>
      </c>
      <c r="H13" s="127">
        <v>158.0</v>
      </c>
      <c r="I13" s="6">
        <v>95.0</v>
      </c>
      <c r="J13" s="7">
        <v>200.0</v>
      </c>
      <c r="K13" s="127">
        <v>226.0</v>
      </c>
      <c r="L13" s="6">
        <v>160.0</v>
      </c>
      <c r="M13" s="7">
        <v>250.0</v>
      </c>
      <c r="N13" s="127">
        <v>280.0</v>
      </c>
      <c r="O13" s="6">
        <v>95.0</v>
      </c>
      <c r="P13" s="7">
        <v>250.0</v>
      </c>
      <c r="Q13" s="127">
        <v>280.0</v>
      </c>
    </row>
    <row r="14">
      <c r="A14" s="9" t="s">
        <v>197</v>
      </c>
      <c r="B14" s="9"/>
      <c r="C14" s="129">
        <v>0.95</v>
      </c>
      <c r="E14" s="126"/>
      <c r="H14" s="126"/>
      <c r="K14" s="126"/>
      <c r="N14" s="126"/>
      <c r="Q14" s="126"/>
    </row>
    <row r="15">
      <c r="E15" s="126"/>
      <c r="H15" s="126"/>
      <c r="K15" s="126"/>
      <c r="N15" s="126"/>
      <c r="Q15" s="126"/>
    </row>
    <row r="16">
      <c r="E16" s="126"/>
      <c r="H16" s="126"/>
      <c r="K16" s="126"/>
      <c r="N16" s="126"/>
      <c r="Q16" s="126"/>
    </row>
    <row r="17">
      <c r="C17" s="14"/>
      <c r="D17" s="14"/>
      <c r="E17" s="130"/>
      <c r="F17" s="14"/>
      <c r="G17" s="14"/>
      <c r="H17" s="130"/>
      <c r="I17" s="14"/>
      <c r="J17" s="14"/>
      <c r="K17" s="130"/>
      <c r="L17" s="14"/>
      <c r="M17" s="14"/>
      <c r="N17" s="130"/>
      <c r="O17" s="14"/>
      <c r="P17" s="14"/>
      <c r="Q17" s="130"/>
    </row>
    <row r="18">
      <c r="C18" s="14"/>
      <c r="D18" s="14"/>
      <c r="E18" s="130"/>
      <c r="F18" s="14"/>
      <c r="G18" s="14"/>
      <c r="H18" s="130"/>
      <c r="I18" s="14"/>
      <c r="J18" s="14"/>
      <c r="K18" s="130"/>
      <c r="L18" s="14"/>
      <c r="M18" s="14"/>
      <c r="N18" s="130"/>
      <c r="O18" s="14"/>
      <c r="P18" s="14"/>
      <c r="Q18" s="130"/>
    </row>
    <row r="19">
      <c r="C19" s="14"/>
      <c r="D19" s="14"/>
      <c r="E19" s="130"/>
      <c r="F19" s="14"/>
      <c r="G19" s="14"/>
      <c r="H19" s="130"/>
      <c r="I19" s="14"/>
      <c r="J19" s="14"/>
      <c r="K19" s="130"/>
      <c r="L19" s="14"/>
      <c r="M19" s="14"/>
      <c r="N19" s="130"/>
      <c r="O19" s="14"/>
      <c r="P19" s="14"/>
      <c r="Q19" s="130"/>
    </row>
    <row r="20">
      <c r="E20" s="126"/>
      <c r="H20" s="126"/>
      <c r="K20" s="126"/>
      <c r="N20" s="126"/>
      <c r="Q20" s="126"/>
    </row>
    <row r="21">
      <c r="A21" s="9" t="s">
        <v>198</v>
      </c>
      <c r="B21" s="9"/>
      <c r="C21" s="14">
        <v>600.0</v>
      </c>
      <c r="D21" s="14">
        <v>300.0</v>
      </c>
      <c r="E21" s="130">
        <v>100.0</v>
      </c>
      <c r="F21" s="14">
        <v>400.0</v>
      </c>
      <c r="G21" s="14">
        <v>200.0</v>
      </c>
      <c r="H21" s="130">
        <v>100.0</v>
      </c>
      <c r="I21" s="14">
        <v>88700.0</v>
      </c>
      <c r="J21" s="14">
        <v>20000.0</v>
      </c>
      <c r="K21" s="130">
        <v>5000.0</v>
      </c>
      <c r="L21" s="14">
        <v>1020000.0</v>
      </c>
      <c r="M21" s="14">
        <v>292000.0</v>
      </c>
      <c r="N21" s="130">
        <v>5400.0</v>
      </c>
      <c r="O21" s="14" t="s">
        <v>199</v>
      </c>
      <c r="P21" s="131">
        <v>371000.0</v>
      </c>
      <c r="Q21" s="130">
        <v>9100.0</v>
      </c>
    </row>
    <row r="22">
      <c r="A22" s="9" t="s">
        <v>200</v>
      </c>
      <c r="E22" s="130">
        <v>250.0</v>
      </c>
      <c r="H22" s="132">
        <v>100.0</v>
      </c>
      <c r="K22" s="132"/>
      <c r="N22" s="130">
        <v>226000.0</v>
      </c>
      <c r="Q22" s="132"/>
    </row>
    <row r="23">
      <c r="E23" s="126"/>
      <c r="H23" s="126"/>
      <c r="K23" s="126"/>
      <c r="N23" s="126"/>
      <c r="Q23" s="126"/>
    </row>
    <row r="24">
      <c r="E24" s="126"/>
      <c r="H24" s="126"/>
      <c r="K24" s="126"/>
      <c r="N24" s="126"/>
      <c r="Q24" s="126"/>
    </row>
    <row r="25">
      <c r="E25" s="126"/>
      <c r="H25" s="126"/>
      <c r="K25" s="126"/>
      <c r="N25" s="126"/>
      <c r="Q25" s="126"/>
    </row>
    <row r="26">
      <c r="E26" s="126"/>
      <c r="H26" s="126"/>
      <c r="K26" s="126"/>
      <c r="N26" s="126"/>
      <c r="Q26" s="126"/>
    </row>
    <row r="27">
      <c r="E27" s="126"/>
      <c r="H27" s="126"/>
      <c r="K27" s="126"/>
      <c r="L27" s="9"/>
      <c r="M27" s="9"/>
      <c r="N27" s="126"/>
      <c r="Q27" s="126"/>
    </row>
    <row r="28">
      <c r="E28" s="126"/>
      <c r="H28" s="126"/>
      <c r="K28" s="126"/>
      <c r="N28" s="126"/>
      <c r="Q28" s="126"/>
    </row>
    <row r="29">
      <c r="E29" s="126"/>
      <c r="H29" s="126"/>
      <c r="K29" s="126"/>
      <c r="N29" s="126"/>
      <c r="Q29" s="126"/>
    </row>
    <row r="30">
      <c r="E30" s="126"/>
      <c r="H30" s="126"/>
      <c r="K30" s="126"/>
      <c r="N30" s="126"/>
      <c r="Q30" s="126"/>
    </row>
    <row r="31">
      <c r="E31" s="126"/>
      <c r="H31" s="126"/>
      <c r="K31" s="126"/>
      <c r="N31" s="126"/>
      <c r="Q31" s="126"/>
    </row>
    <row r="32">
      <c r="E32" s="126"/>
      <c r="H32" s="126"/>
      <c r="K32" s="126"/>
      <c r="N32" s="126"/>
      <c r="Q32" s="126"/>
    </row>
    <row r="33">
      <c r="E33" s="126"/>
      <c r="H33" s="126"/>
      <c r="K33" s="126"/>
      <c r="N33" s="126"/>
      <c r="Q33" s="126"/>
    </row>
    <row r="34">
      <c r="E34" s="126"/>
      <c r="H34" s="126"/>
      <c r="K34" s="126"/>
      <c r="N34" s="126"/>
      <c r="Q34" s="126"/>
    </row>
    <row r="35">
      <c r="E35" s="126"/>
      <c r="H35" s="126"/>
      <c r="K35" s="126"/>
      <c r="N35" s="126"/>
      <c r="Q35" s="126"/>
    </row>
    <row r="36">
      <c r="E36" s="126"/>
      <c r="H36" s="126"/>
      <c r="K36" s="126"/>
      <c r="N36" s="126"/>
      <c r="Q36" s="126"/>
    </row>
    <row r="37">
      <c r="E37" s="126"/>
      <c r="H37" s="126"/>
      <c r="K37" s="126"/>
      <c r="N37" s="126"/>
      <c r="Q37" s="126"/>
    </row>
    <row r="38">
      <c r="E38" s="126"/>
      <c r="H38" s="126"/>
      <c r="K38" s="126"/>
      <c r="L38" s="9"/>
      <c r="N38" s="126"/>
      <c r="Q38" s="126"/>
    </row>
    <row r="39">
      <c r="E39" s="126"/>
      <c r="H39" s="126"/>
      <c r="K39" s="126"/>
      <c r="N39" s="126"/>
      <c r="Q39" s="126"/>
    </row>
    <row r="40">
      <c r="E40" s="126"/>
      <c r="H40" s="126"/>
      <c r="K40" s="126"/>
      <c r="L40" s="9"/>
      <c r="M40" s="9"/>
      <c r="N40" s="126"/>
      <c r="Q40" s="126"/>
    </row>
    <row r="41">
      <c r="E41" s="126"/>
      <c r="H41" s="126"/>
      <c r="K41" s="126"/>
      <c r="M41" s="13"/>
      <c r="N41" s="133"/>
      <c r="Q41" s="126"/>
    </row>
    <row r="42">
      <c r="E42" s="126"/>
      <c r="H42" s="126"/>
      <c r="K42" s="126"/>
      <c r="M42" s="13"/>
      <c r="N42" s="133"/>
      <c r="Q42" s="126"/>
    </row>
    <row r="43">
      <c r="E43" s="126"/>
      <c r="H43" s="126"/>
      <c r="K43" s="126"/>
      <c r="M43" s="13"/>
      <c r="N43" s="133"/>
      <c r="Q43" s="126"/>
    </row>
    <row r="44">
      <c r="E44" s="126"/>
      <c r="H44" s="126"/>
      <c r="K44" s="126"/>
      <c r="M44" s="13"/>
      <c r="N44" s="133"/>
      <c r="Q44" s="126"/>
    </row>
    <row r="45">
      <c r="E45" s="126"/>
      <c r="H45" s="126"/>
      <c r="K45" s="126"/>
      <c r="M45" s="13"/>
      <c r="N45" s="133"/>
      <c r="Q45" s="126"/>
    </row>
    <row r="46">
      <c r="E46" s="126"/>
      <c r="H46" s="126"/>
      <c r="K46" s="126"/>
      <c r="L46" s="9"/>
      <c r="N46" s="126"/>
      <c r="Q46" s="126"/>
    </row>
    <row r="47">
      <c r="E47" s="126"/>
      <c r="H47" s="126"/>
      <c r="K47" s="126"/>
      <c r="N47" s="126"/>
      <c r="Q47" s="126"/>
    </row>
    <row r="48">
      <c r="E48" s="126"/>
      <c r="H48" s="126"/>
      <c r="K48" s="126"/>
      <c r="M48" s="134"/>
      <c r="N48" s="126"/>
      <c r="Q48" s="126"/>
    </row>
    <row r="49">
      <c r="E49" s="126"/>
      <c r="H49" s="126"/>
      <c r="K49" s="126"/>
      <c r="N49" s="126"/>
      <c r="Q49" s="126"/>
    </row>
    <row r="50">
      <c r="E50" s="126"/>
      <c r="H50" s="126"/>
      <c r="K50" s="126"/>
      <c r="M50" s="13"/>
      <c r="N50" s="126"/>
      <c r="Q50" s="126"/>
    </row>
    <row r="51">
      <c r="E51" s="126"/>
      <c r="H51" s="126"/>
      <c r="K51" s="126"/>
      <c r="N51" s="126"/>
      <c r="Q51" s="126"/>
    </row>
    <row r="52">
      <c r="E52" s="126"/>
      <c r="H52" s="126"/>
      <c r="K52" s="126"/>
      <c r="N52" s="126"/>
      <c r="Q52" s="126"/>
    </row>
    <row r="53">
      <c r="E53" s="126"/>
      <c r="H53" s="126"/>
      <c r="K53" s="126"/>
      <c r="N53" s="126"/>
      <c r="Q53" s="126"/>
    </row>
    <row r="54">
      <c r="E54" s="126"/>
      <c r="H54" s="126"/>
      <c r="K54" s="126"/>
      <c r="N54" s="126"/>
      <c r="Q54" s="126"/>
    </row>
    <row r="55">
      <c r="E55" s="126"/>
      <c r="H55" s="126"/>
      <c r="K55" s="126"/>
      <c r="N55" s="126"/>
      <c r="Q55" s="126"/>
    </row>
    <row r="56">
      <c r="E56" s="126"/>
      <c r="H56" s="126"/>
      <c r="K56" s="126"/>
      <c r="N56" s="126"/>
      <c r="Q56" s="126"/>
    </row>
    <row r="57">
      <c r="E57" s="126"/>
      <c r="H57" s="126"/>
      <c r="K57" s="126"/>
      <c r="N57" s="126"/>
      <c r="Q57" s="126"/>
    </row>
    <row r="58">
      <c r="E58" s="126"/>
      <c r="H58" s="126"/>
      <c r="K58" s="126"/>
      <c r="N58" s="126"/>
      <c r="Q58" s="126"/>
    </row>
    <row r="59">
      <c r="E59" s="126"/>
      <c r="H59" s="126"/>
      <c r="K59" s="126"/>
      <c r="N59" s="126"/>
      <c r="Q59" s="126"/>
    </row>
    <row r="60">
      <c r="E60" s="126"/>
      <c r="H60" s="126"/>
      <c r="K60" s="126"/>
      <c r="N60" s="126"/>
      <c r="Q60" s="126"/>
    </row>
    <row r="61">
      <c r="E61" s="126"/>
      <c r="H61" s="126"/>
      <c r="K61" s="126"/>
      <c r="N61" s="126"/>
      <c r="Q61" s="126"/>
    </row>
    <row r="62">
      <c r="E62" s="126"/>
      <c r="H62" s="126"/>
      <c r="K62" s="126"/>
      <c r="N62" s="126"/>
      <c r="Q62" s="126"/>
    </row>
    <row r="63">
      <c r="E63" s="126"/>
      <c r="H63" s="126"/>
      <c r="K63" s="126"/>
      <c r="N63" s="126"/>
      <c r="Q63" s="126"/>
    </row>
    <row r="64">
      <c r="E64" s="126"/>
      <c r="H64" s="126"/>
      <c r="K64" s="126"/>
      <c r="N64" s="126"/>
      <c r="Q64" s="126"/>
    </row>
    <row r="65">
      <c r="E65" s="126"/>
      <c r="H65" s="126"/>
      <c r="K65" s="126"/>
      <c r="N65" s="126"/>
      <c r="Q65" s="126"/>
    </row>
    <row r="66">
      <c r="E66" s="126"/>
      <c r="H66" s="126"/>
      <c r="K66" s="126"/>
      <c r="N66" s="126"/>
      <c r="Q66" s="126"/>
    </row>
    <row r="67">
      <c r="E67" s="126"/>
      <c r="H67" s="126"/>
      <c r="K67" s="126"/>
      <c r="N67" s="126"/>
      <c r="Q67" s="126"/>
    </row>
    <row r="68">
      <c r="E68" s="126"/>
      <c r="H68" s="126"/>
      <c r="K68" s="126"/>
      <c r="N68" s="126"/>
      <c r="Q68" s="126"/>
    </row>
    <row r="69">
      <c r="E69" s="126"/>
      <c r="H69" s="126"/>
      <c r="K69" s="126"/>
      <c r="N69" s="126"/>
      <c r="Q69" s="126"/>
    </row>
    <row r="70">
      <c r="E70" s="126"/>
      <c r="H70" s="126"/>
      <c r="K70" s="126"/>
      <c r="N70" s="126"/>
      <c r="Q70" s="126"/>
    </row>
    <row r="71">
      <c r="E71" s="126"/>
      <c r="H71" s="126"/>
      <c r="K71" s="126"/>
      <c r="N71" s="126"/>
      <c r="Q71" s="126"/>
    </row>
    <row r="72">
      <c r="C72" s="118" t="s">
        <v>185</v>
      </c>
      <c r="E72" s="119"/>
      <c r="F72" s="118" t="s">
        <v>186</v>
      </c>
      <c r="H72" s="119"/>
      <c r="I72" s="135" t="s">
        <v>187</v>
      </c>
      <c r="K72" s="119"/>
      <c r="L72" s="136" t="s">
        <v>188</v>
      </c>
      <c r="N72" s="119"/>
      <c r="Q72" s="126"/>
    </row>
    <row r="73">
      <c r="C73" s="137" t="s">
        <v>190</v>
      </c>
      <c r="D73" s="137" t="s">
        <v>4</v>
      </c>
      <c r="E73" s="138" t="s">
        <v>5</v>
      </c>
      <c r="F73" s="137" t="s">
        <v>190</v>
      </c>
      <c r="G73" s="137" t="s">
        <v>4</v>
      </c>
      <c r="H73" s="138" t="s">
        <v>5</v>
      </c>
      <c r="I73" s="139" t="s">
        <v>190</v>
      </c>
      <c r="J73" s="139" t="s">
        <v>4</v>
      </c>
      <c r="K73" s="140" t="s">
        <v>5</v>
      </c>
      <c r="L73" s="141" t="s">
        <v>190</v>
      </c>
      <c r="M73" s="141" t="s">
        <v>4</v>
      </c>
      <c r="N73" s="142" t="s">
        <v>5</v>
      </c>
      <c r="Q73" s="126"/>
    </row>
    <row r="74">
      <c r="A74" s="9" t="s">
        <v>10</v>
      </c>
      <c r="B74" s="24" t="s">
        <v>201</v>
      </c>
      <c r="C74" s="11">
        <f>('LFP-Direct'!D5) / 1000</f>
        <v>2005</v>
      </c>
      <c r="D74" s="12">
        <f>'LFP-Direct'!E5 / 1000</f>
        <v>1525</v>
      </c>
      <c r="E74" s="123">
        <f>'LFP-Direct'!F5 / 1000</f>
        <v>1525</v>
      </c>
      <c r="F74" s="11">
        <f>'NMC-Direct'!D5 / 1000</f>
        <v>2005</v>
      </c>
      <c r="G74" s="12">
        <f>'NMC-Direct'!E5 / 1000</f>
        <v>1525</v>
      </c>
      <c r="H74" s="123">
        <f>'NMC-Direct'!F5 / 1000</f>
        <v>1525</v>
      </c>
      <c r="I74" s="11">
        <f>'NMC-Pyro'!D5 / 1000</f>
        <v>12900</v>
      </c>
      <c r="J74" s="12">
        <f>'NMC-Pyro'!E5 / 1000</f>
        <v>152000</v>
      </c>
      <c r="K74" s="123">
        <f>'NMC-Pyro'!F5 / 1000</f>
        <v>78500</v>
      </c>
      <c r="L74" s="11">
        <f>'LFP-Hydro'!D5 / 1000</f>
        <v>9150</v>
      </c>
      <c r="M74" s="12">
        <f>'LFP-Hydro'!E5 / 1000</f>
        <v>2582000</v>
      </c>
      <c r="N74" s="123">
        <f>'LFP-Hydro'!F5 / 1000</f>
        <v>2425000</v>
      </c>
      <c r="Q74" s="126"/>
    </row>
    <row r="75">
      <c r="A75" s="9" t="s">
        <v>22</v>
      </c>
      <c r="B75" s="23" t="s">
        <v>191</v>
      </c>
      <c r="C75" s="11">
        <f>'LFP-Direct'!D20</f>
        <v>1109.850192</v>
      </c>
      <c r="D75" s="12">
        <f>'LFP-Direct'!E20</f>
        <v>301.1508571</v>
      </c>
      <c r="E75" s="123">
        <f>'LFP-Direct'!F20</f>
        <v>95736.42857</v>
      </c>
      <c r="F75" s="11">
        <f>'NMC-Direct'!D20</f>
        <v>2909.850192</v>
      </c>
      <c r="G75" s="12">
        <f>'NMC-Direct'!E20</f>
        <v>2301.150857</v>
      </c>
      <c r="H75" s="123">
        <f>'NMC-Direct'!F20</f>
        <v>38294.57143</v>
      </c>
      <c r="I75" s="11">
        <f>'NMC-Pyro'!D20</f>
        <v>3190.148276</v>
      </c>
      <c r="J75" s="12">
        <f>'NMC-Pyro'!E20</f>
        <v>52082622.86</v>
      </c>
      <c r="K75" s="123">
        <f>'NMC-Pyro'!F20</f>
        <v>4825221.429</v>
      </c>
      <c r="L75" s="11">
        <f>'LFP-Hydro'!D20</f>
        <v>1651.796454</v>
      </c>
      <c r="M75" s="12">
        <f>'LFP-Hydro'!E20</f>
        <v>257119080.6</v>
      </c>
      <c r="N75" s="123">
        <f>'LFP-Hydro'!F20</f>
        <v>263602426.3</v>
      </c>
      <c r="Q75" s="126"/>
    </row>
    <row r="76">
      <c r="A76" s="9" t="s">
        <v>58</v>
      </c>
      <c r="B76" s="23" t="s">
        <v>191</v>
      </c>
      <c r="C76" s="11">
        <f>'LFP-Direct'!D28</f>
        <v>1891.462825</v>
      </c>
      <c r="D76" s="11">
        <f>'LFP-Direct'!D28</f>
        <v>1891.462825</v>
      </c>
      <c r="E76" s="124">
        <f>'LFP-Direct'!D28</f>
        <v>1891.462825</v>
      </c>
      <c r="F76" s="11">
        <f>'NMC-Direct'!D28</f>
        <v>4044.94154</v>
      </c>
      <c r="G76" s="11">
        <f>'NMC-Direct'!D28</f>
        <v>4044.94154</v>
      </c>
      <c r="H76" s="124">
        <f>'NMC-Direct'!D28</f>
        <v>4044.94154</v>
      </c>
      <c r="I76" s="11">
        <f>'NMC-Pyro'!D26</f>
        <v>4107.604065</v>
      </c>
      <c r="J76" s="11">
        <f>'NMC-Pyro'!D26</f>
        <v>4107.604065</v>
      </c>
      <c r="K76" s="124">
        <f>'NMC-Pyro'!D26</f>
        <v>4107.604065</v>
      </c>
      <c r="L76" s="11">
        <f>'LFP-Hydro'!D29</f>
        <v>1954.658257</v>
      </c>
      <c r="M76" s="11">
        <f>'LFP-Hydro'!D29</f>
        <v>1954.658257</v>
      </c>
      <c r="N76" s="124">
        <f>'LFP-Hydro'!D29</f>
        <v>1954.658257</v>
      </c>
      <c r="Q76" s="126"/>
    </row>
    <row r="77">
      <c r="A77" s="9" t="s">
        <v>63</v>
      </c>
      <c r="B77" s="23" t="s">
        <v>191</v>
      </c>
      <c r="C77" s="11">
        <f>'LFP-Direct'!D35</f>
        <v>781.6126334</v>
      </c>
      <c r="D77" s="11">
        <f>'LFP-Direct'!E35</f>
        <v>1590.311968</v>
      </c>
      <c r="E77" s="124">
        <f>'LFP-Direct'!F35</f>
        <v>377129.2777</v>
      </c>
      <c r="F77" s="11">
        <f>'NMC-Direct'!D35</f>
        <v>1135.091348</v>
      </c>
      <c r="G77" s="11">
        <f>'NMC-Direct'!E35</f>
        <v>1743.790683</v>
      </c>
      <c r="H77" s="124">
        <f>'NMC-Direct'!F35</f>
        <v>366199.5826</v>
      </c>
      <c r="I77" s="11">
        <f>'NMC-Pyro'!D33</f>
        <v>917.4557895</v>
      </c>
      <c r="J77" s="11">
        <f>'NMC-Pyro'!E33</f>
        <v>30069458.45</v>
      </c>
      <c r="K77" s="124">
        <f>'NMC-Pyro'!F33</f>
        <v>15712798.9</v>
      </c>
      <c r="L77" s="11">
        <f>'LFP-Hydro'!D36</f>
        <v>302.8618029</v>
      </c>
      <c r="M77" s="11">
        <f>'LFP-Hydro'!E36</f>
        <v>313641130.3</v>
      </c>
      <c r="N77" s="124">
        <f>'LFP-Hydro'!F36</f>
        <v>178150339.7</v>
      </c>
      <c r="Q77" s="126"/>
    </row>
    <row r="78">
      <c r="E78" s="126"/>
      <c r="H78" s="126"/>
      <c r="K78" s="126"/>
      <c r="N78" s="126"/>
      <c r="Q78" s="126"/>
    </row>
    <row r="79">
      <c r="E79" s="126"/>
      <c r="H79" s="126"/>
      <c r="K79" s="126"/>
      <c r="N79" s="126"/>
      <c r="Q79" s="126"/>
    </row>
    <row r="80">
      <c r="E80" s="126"/>
      <c r="H80" s="126"/>
      <c r="K80" s="126"/>
      <c r="N80" s="126"/>
      <c r="Q80" s="126"/>
    </row>
    <row r="81">
      <c r="E81" s="126"/>
      <c r="H81" s="126"/>
      <c r="K81" s="126"/>
      <c r="N81" s="126"/>
      <c r="Q81" s="126"/>
    </row>
    <row r="82">
      <c r="E82" s="126"/>
      <c r="H82" s="126"/>
      <c r="K82" s="126"/>
      <c r="N82" s="126"/>
      <c r="Q82" s="126"/>
    </row>
    <row r="83">
      <c r="E83" s="126"/>
      <c r="H83" s="126"/>
      <c r="K83" s="126"/>
      <c r="N83" s="126"/>
      <c r="Q83" s="126"/>
    </row>
    <row r="84">
      <c r="E84" s="126"/>
      <c r="H84" s="126"/>
      <c r="K84" s="126"/>
      <c r="N84" s="126"/>
      <c r="Q84" s="126"/>
    </row>
    <row r="85">
      <c r="E85" s="126"/>
      <c r="H85" s="126"/>
      <c r="K85" s="126"/>
      <c r="N85" s="126"/>
      <c r="Q85" s="126"/>
    </row>
    <row r="86">
      <c r="E86" s="126"/>
      <c r="H86" s="126"/>
      <c r="K86" s="126"/>
      <c r="N86" s="126"/>
      <c r="Q86" s="126"/>
    </row>
    <row r="87">
      <c r="E87" s="126"/>
      <c r="H87" s="126"/>
      <c r="K87" s="126"/>
      <c r="N87" s="126"/>
      <c r="Q87" s="126"/>
    </row>
    <row r="88">
      <c r="E88" s="126"/>
      <c r="H88" s="126"/>
      <c r="K88" s="126"/>
      <c r="N88" s="126"/>
      <c r="Q88" s="126"/>
    </row>
    <row r="89">
      <c r="E89" s="126"/>
      <c r="H89" s="126"/>
      <c r="K89" s="126"/>
      <c r="N89" s="126"/>
      <c r="Q89" s="126"/>
    </row>
    <row r="90">
      <c r="E90" s="126"/>
      <c r="H90" s="126"/>
      <c r="K90" s="126"/>
      <c r="N90" s="126"/>
      <c r="Q90" s="126"/>
    </row>
    <row r="91">
      <c r="E91" s="126"/>
      <c r="H91" s="126"/>
      <c r="K91" s="126"/>
      <c r="N91" s="126"/>
      <c r="Q91" s="126"/>
    </row>
    <row r="92">
      <c r="E92" s="126"/>
      <c r="H92" s="126"/>
      <c r="K92" s="126"/>
      <c r="N92" s="126"/>
      <c r="Q92" s="126"/>
    </row>
    <row r="93">
      <c r="E93" s="126"/>
      <c r="H93" s="126"/>
      <c r="K93" s="126"/>
      <c r="N93" s="126"/>
      <c r="Q93" s="126"/>
    </row>
    <row r="94">
      <c r="E94" s="126"/>
      <c r="H94" s="126"/>
      <c r="K94" s="126"/>
      <c r="N94" s="126"/>
      <c r="Q94" s="126"/>
    </row>
    <row r="95">
      <c r="E95" s="126"/>
      <c r="H95" s="126"/>
      <c r="K95" s="126"/>
      <c r="N95" s="126"/>
      <c r="Q95" s="126"/>
    </row>
    <row r="96">
      <c r="E96" s="126"/>
      <c r="H96" s="126"/>
      <c r="K96" s="126"/>
      <c r="N96" s="126"/>
      <c r="Q96" s="126"/>
    </row>
    <row r="97">
      <c r="E97" s="126"/>
      <c r="H97" s="126"/>
      <c r="K97" s="126"/>
      <c r="N97" s="126"/>
      <c r="Q97" s="126"/>
    </row>
    <row r="98">
      <c r="E98" s="126"/>
      <c r="H98" s="126"/>
      <c r="K98" s="126"/>
      <c r="N98" s="126"/>
      <c r="Q98" s="126"/>
    </row>
    <row r="99">
      <c r="E99" s="126"/>
      <c r="H99" s="126"/>
      <c r="K99" s="126"/>
      <c r="N99" s="126"/>
      <c r="Q99" s="126"/>
    </row>
    <row r="100">
      <c r="E100" s="126"/>
      <c r="H100" s="126"/>
      <c r="K100" s="126"/>
      <c r="N100" s="126"/>
      <c r="Q100" s="126"/>
    </row>
    <row r="101">
      <c r="E101" s="126"/>
      <c r="H101" s="126"/>
      <c r="K101" s="126"/>
      <c r="N101" s="126"/>
      <c r="Q101" s="126"/>
    </row>
    <row r="102">
      <c r="E102" s="126"/>
      <c r="H102" s="126"/>
      <c r="K102" s="126"/>
      <c r="N102" s="126"/>
      <c r="Q102" s="126"/>
    </row>
    <row r="103">
      <c r="E103" s="126"/>
      <c r="H103" s="126"/>
      <c r="K103" s="126"/>
      <c r="N103" s="126"/>
      <c r="Q103" s="126"/>
    </row>
    <row r="104">
      <c r="E104" s="126"/>
      <c r="H104" s="126"/>
      <c r="K104" s="126"/>
      <c r="N104" s="126"/>
      <c r="Q104" s="126"/>
    </row>
    <row r="105">
      <c r="E105" s="126"/>
      <c r="H105" s="126"/>
      <c r="K105" s="126"/>
      <c r="N105" s="126"/>
      <c r="Q105" s="126"/>
    </row>
    <row r="106">
      <c r="E106" s="126"/>
      <c r="H106" s="126"/>
      <c r="K106" s="126"/>
      <c r="N106" s="126"/>
      <c r="Q106" s="126"/>
    </row>
    <row r="107">
      <c r="E107" s="126"/>
      <c r="H107" s="126"/>
      <c r="K107" s="126"/>
      <c r="N107" s="126"/>
      <c r="Q107" s="126"/>
    </row>
    <row r="108">
      <c r="E108" s="126"/>
      <c r="H108" s="126"/>
      <c r="K108" s="126"/>
      <c r="N108" s="126"/>
      <c r="Q108" s="126"/>
    </row>
    <row r="109">
      <c r="E109" s="126"/>
      <c r="H109" s="126"/>
      <c r="K109" s="126"/>
      <c r="N109" s="126"/>
      <c r="Q109" s="126"/>
    </row>
    <row r="110">
      <c r="E110" s="126"/>
      <c r="H110" s="126"/>
      <c r="K110" s="126"/>
      <c r="N110" s="126"/>
      <c r="Q110" s="126"/>
    </row>
    <row r="111">
      <c r="E111" s="126"/>
      <c r="H111" s="126"/>
      <c r="K111" s="126"/>
      <c r="N111" s="126"/>
      <c r="Q111" s="126"/>
    </row>
    <row r="112">
      <c r="E112" s="126"/>
      <c r="H112" s="126"/>
      <c r="K112" s="126"/>
      <c r="N112" s="126"/>
      <c r="Q112" s="126"/>
    </row>
    <row r="113">
      <c r="E113" s="126"/>
      <c r="H113" s="126"/>
      <c r="K113" s="126"/>
      <c r="N113" s="126"/>
      <c r="Q113" s="126"/>
    </row>
    <row r="114">
      <c r="E114" s="126"/>
      <c r="H114" s="126"/>
      <c r="K114" s="126"/>
      <c r="N114" s="126"/>
      <c r="Q114" s="126"/>
    </row>
    <row r="115">
      <c r="E115" s="126"/>
      <c r="H115" s="126"/>
      <c r="K115" s="126"/>
      <c r="N115" s="126"/>
      <c r="Q115" s="126"/>
    </row>
    <row r="116">
      <c r="E116" s="126"/>
      <c r="H116" s="126"/>
      <c r="K116" s="126"/>
      <c r="N116" s="126"/>
      <c r="Q116" s="126"/>
    </row>
    <row r="117">
      <c r="E117" s="126"/>
      <c r="H117" s="126"/>
      <c r="K117" s="126"/>
      <c r="N117" s="126"/>
      <c r="Q117" s="126"/>
    </row>
    <row r="118">
      <c r="E118" s="126"/>
      <c r="H118" s="126"/>
      <c r="K118" s="126"/>
      <c r="N118" s="126"/>
      <c r="Q118" s="126"/>
    </row>
    <row r="119">
      <c r="E119" s="126"/>
      <c r="H119" s="126"/>
      <c r="K119" s="126"/>
      <c r="N119" s="126"/>
      <c r="Q119" s="126"/>
    </row>
    <row r="120">
      <c r="E120" s="126"/>
      <c r="H120" s="126"/>
      <c r="K120" s="126"/>
      <c r="N120" s="126"/>
      <c r="Q120" s="126"/>
    </row>
    <row r="121">
      <c r="E121" s="126"/>
      <c r="H121" s="126"/>
      <c r="K121" s="126"/>
      <c r="N121" s="126"/>
      <c r="Q121" s="126"/>
    </row>
    <row r="122">
      <c r="E122" s="126"/>
      <c r="H122" s="126"/>
      <c r="K122" s="126"/>
      <c r="N122" s="126"/>
      <c r="Q122" s="126"/>
    </row>
    <row r="123">
      <c r="E123" s="126"/>
      <c r="H123" s="126"/>
      <c r="K123" s="126"/>
      <c r="N123" s="126"/>
      <c r="Q123" s="126"/>
    </row>
    <row r="124">
      <c r="E124" s="126"/>
      <c r="H124" s="126"/>
      <c r="K124" s="126"/>
      <c r="N124" s="126"/>
      <c r="Q124" s="126"/>
    </row>
    <row r="125">
      <c r="E125" s="126"/>
      <c r="H125" s="126"/>
      <c r="K125" s="126"/>
      <c r="N125" s="126"/>
      <c r="Q125" s="126"/>
    </row>
    <row r="126">
      <c r="E126" s="126"/>
      <c r="H126" s="126"/>
      <c r="K126" s="126"/>
      <c r="N126" s="126"/>
      <c r="Q126" s="126"/>
    </row>
    <row r="127">
      <c r="E127" s="126"/>
      <c r="H127" s="126"/>
      <c r="K127" s="126"/>
      <c r="N127" s="126"/>
      <c r="Q127" s="126"/>
    </row>
    <row r="128">
      <c r="E128" s="126"/>
      <c r="H128" s="126"/>
      <c r="K128" s="126"/>
      <c r="N128" s="126"/>
      <c r="Q128" s="126"/>
    </row>
    <row r="129">
      <c r="E129" s="126"/>
      <c r="H129" s="126"/>
      <c r="K129" s="126"/>
      <c r="N129" s="126"/>
      <c r="Q129" s="126"/>
    </row>
    <row r="130">
      <c r="E130" s="126"/>
      <c r="H130" s="126"/>
      <c r="K130" s="126"/>
      <c r="N130" s="126"/>
      <c r="Q130" s="126"/>
    </row>
    <row r="131">
      <c r="E131" s="126"/>
      <c r="H131" s="126"/>
      <c r="K131" s="126"/>
      <c r="N131" s="126"/>
      <c r="Q131" s="126"/>
    </row>
    <row r="132">
      <c r="E132" s="126"/>
      <c r="H132" s="126"/>
      <c r="K132" s="126"/>
      <c r="N132" s="126"/>
      <c r="Q132" s="126"/>
    </row>
    <row r="133">
      <c r="E133" s="126"/>
      <c r="H133" s="126"/>
      <c r="K133" s="126"/>
      <c r="N133" s="126"/>
      <c r="Q133" s="126"/>
    </row>
    <row r="134">
      <c r="E134" s="126"/>
      <c r="H134" s="126"/>
      <c r="K134" s="126"/>
      <c r="N134" s="126"/>
      <c r="Q134" s="126"/>
    </row>
    <row r="135">
      <c r="E135" s="126"/>
      <c r="H135" s="126"/>
      <c r="K135" s="126"/>
      <c r="N135" s="126"/>
      <c r="Q135" s="126"/>
    </row>
    <row r="136">
      <c r="E136" s="126"/>
      <c r="H136" s="126"/>
      <c r="K136" s="126"/>
      <c r="N136" s="126"/>
      <c r="Q136" s="126"/>
    </row>
    <row r="137">
      <c r="E137" s="126"/>
      <c r="H137" s="126"/>
      <c r="K137" s="126"/>
      <c r="N137" s="126"/>
      <c r="Q137" s="126"/>
    </row>
    <row r="138">
      <c r="E138" s="126"/>
      <c r="H138" s="126"/>
      <c r="K138" s="126"/>
      <c r="N138" s="126"/>
      <c r="Q138" s="126"/>
    </row>
    <row r="139">
      <c r="E139" s="126"/>
      <c r="H139" s="126"/>
      <c r="K139" s="126"/>
      <c r="N139" s="126"/>
      <c r="Q139" s="126"/>
    </row>
    <row r="140">
      <c r="E140" s="126"/>
      <c r="H140" s="126"/>
      <c r="K140" s="126"/>
      <c r="N140" s="126"/>
      <c r="Q140" s="126"/>
    </row>
    <row r="141">
      <c r="E141" s="126"/>
      <c r="H141" s="126"/>
      <c r="K141" s="126"/>
      <c r="N141" s="126"/>
      <c r="Q141" s="126"/>
    </row>
    <row r="142">
      <c r="E142" s="126"/>
      <c r="H142" s="126"/>
      <c r="K142" s="126"/>
      <c r="N142" s="126"/>
      <c r="Q142" s="126"/>
    </row>
    <row r="143">
      <c r="E143" s="126"/>
      <c r="H143" s="126"/>
      <c r="K143" s="126"/>
      <c r="N143" s="126"/>
      <c r="Q143" s="126"/>
    </row>
    <row r="144">
      <c r="E144" s="126"/>
      <c r="H144" s="126"/>
      <c r="K144" s="126"/>
      <c r="N144" s="126"/>
      <c r="Q144" s="126"/>
    </row>
    <row r="145">
      <c r="E145" s="126"/>
      <c r="H145" s="126"/>
      <c r="K145" s="126"/>
      <c r="N145" s="126"/>
      <c r="Q145" s="126"/>
    </row>
    <row r="146">
      <c r="E146" s="126"/>
      <c r="H146" s="126"/>
      <c r="K146" s="126"/>
      <c r="N146" s="126"/>
      <c r="Q146" s="126"/>
    </row>
    <row r="147">
      <c r="E147" s="126"/>
      <c r="H147" s="126"/>
      <c r="K147" s="126"/>
      <c r="N147" s="126"/>
      <c r="Q147" s="126"/>
    </row>
    <row r="148">
      <c r="E148" s="126"/>
      <c r="H148" s="126"/>
      <c r="K148" s="126"/>
      <c r="N148" s="126"/>
      <c r="Q148" s="126"/>
    </row>
    <row r="149">
      <c r="E149" s="126"/>
      <c r="H149" s="126"/>
      <c r="K149" s="126"/>
      <c r="N149" s="126"/>
      <c r="Q149" s="126"/>
    </row>
    <row r="150">
      <c r="E150" s="126"/>
      <c r="H150" s="126"/>
      <c r="K150" s="126"/>
      <c r="N150" s="126"/>
      <c r="Q150" s="126"/>
    </row>
    <row r="151">
      <c r="E151" s="126"/>
      <c r="H151" s="126"/>
      <c r="K151" s="126"/>
      <c r="N151" s="126"/>
      <c r="Q151" s="126"/>
    </row>
    <row r="152">
      <c r="E152" s="126"/>
      <c r="H152" s="126"/>
      <c r="K152" s="126"/>
      <c r="N152" s="126"/>
      <c r="Q152" s="126"/>
    </row>
    <row r="153">
      <c r="E153" s="126"/>
      <c r="H153" s="126"/>
      <c r="K153" s="126"/>
      <c r="N153" s="126"/>
      <c r="Q153" s="126"/>
    </row>
    <row r="154">
      <c r="E154" s="126"/>
      <c r="H154" s="126"/>
      <c r="K154" s="126"/>
      <c r="N154" s="126"/>
      <c r="Q154" s="126"/>
    </row>
    <row r="155">
      <c r="E155" s="126"/>
      <c r="H155" s="126"/>
      <c r="K155" s="126"/>
      <c r="N155" s="126"/>
      <c r="Q155" s="126"/>
    </row>
    <row r="156">
      <c r="E156" s="126"/>
      <c r="H156" s="126"/>
      <c r="K156" s="126"/>
      <c r="N156" s="126"/>
      <c r="Q156" s="126"/>
    </row>
    <row r="157">
      <c r="E157" s="126"/>
      <c r="H157" s="126"/>
      <c r="K157" s="126"/>
      <c r="N157" s="126"/>
      <c r="Q157" s="126"/>
    </row>
    <row r="158">
      <c r="E158" s="126"/>
      <c r="H158" s="126"/>
      <c r="K158" s="126"/>
      <c r="N158" s="126"/>
      <c r="Q158" s="126"/>
    </row>
    <row r="159">
      <c r="E159" s="126"/>
      <c r="H159" s="126"/>
      <c r="K159" s="126"/>
      <c r="N159" s="126"/>
      <c r="Q159" s="126"/>
    </row>
    <row r="160">
      <c r="E160" s="126"/>
      <c r="H160" s="126"/>
      <c r="K160" s="126"/>
      <c r="N160" s="126"/>
      <c r="Q160" s="126"/>
    </row>
    <row r="161">
      <c r="E161" s="126"/>
      <c r="H161" s="126"/>
      <c r="K161" s="126"/>
      <c r="N161" s="126"/>
      <c r="Q161" s="126"/>
    </row>
    <row r="162">
      <c r="E162" s="126"/>
      <c r="H162" s="126"/>
      <c r="K162" s="126"/>
      <c r="N162" s="126"/>
      <c r="Q162" s="126"/>
    </row>
    <row r="163">
      <c r="E163" s="126"/>
      <c r="H163" s="126"/>
      <c r="K163" s="126"/>
      <c r="N163" s="126"/>
      <c r="Q163" s="126"/>
    </row>
    <row r="164">
      <c r="E164" s="126"/>
      <c r="H164" s="126"/>
      <c r="K164" s="126"/>
      <c r="N164" s="126"/>
      <c r="Q164" s="126"/>
    </row>
    <row r="165">
      <c r="E165" s="126"/>
      <c r="H165" s="126"/>
      <c r="K165" s="126"/>
      <c r="N165" s="126"/>
      <c r="Q165" s="126"/>
    </row>
    <row r="166">
      <c r="E166" s="126"/>
      <c r="H166" s="126"/>
      <c r="K166" s="126"/>
      <c r="N166" s="126"/>
      <c r="Q166" s="126"/>
    </row>
    <row r="167">
      <c r="E167" s="126"/>
      <c r="H167" s="126"/>
      <c r="K167" s="126"/>
      <c r="N167" s="126"/>
      <c r="Q167" s="126"/>
    </row>
    <row r="168">
      <c r="E168" s="126"/>
      <c r="H168" s="126"/>
      <c r="K168" s="126"/>
      <c r="N168" s="126"/>
      <c r="Q168" s="126"/>
    </row>
    <row r="169">
      <c r="E169" s="126"/>
      <c r="H169" s="126"/>
      <c r="K169" s="126"/>
      <c r="N169" s="126"/>
      <c r="Q169" s="126"/>
    </row>
    <row r="170">
      <c r="E170" s="126"/>
      <c r="H170" s="126"/>
      <c r="K170" s="126"/>
      <c r="N170" s="126"/>
      <c r="Q170" s="126"/>
    </row>
    <row r="171">
      <c r="E171" s="126"/>
      <c r="H171" s="126"/>
      <c r="K171" s="126"/>
      <c r="N171" s="126"/>
      <c r="Q171" s="126"/>
    </row>
    <row r="172">
      <c r="E172" s="126"/>
      <c r="H172" s="126"/>
      <c r="K172" s="126"/>
      <c r="N172" s="126"/>
      <c r="Q172" s="126"/>
    </row>
    <row r="173">
      <c r="E173" s="126"/>
      <c r="H173" s="126"/>
      <c r="K173" s="126"/>
      <c r="N173" s="126"/>
      <c r="Q173" s="126"/>
    </row>
    <row r="174">
      <c r="E174" s="126"/>
      <c r="H174" s="126"/>
      <c r="K174" s="126"/>
      <c r="N174" s="126"/>
      <c r="Q174" s="126"/>
    </row>
    <row r="175">
      <c r="E175" s="126"/>
      <c r="H175" s="126"/>
      <c r="K175" s="126"/>
      <c r="N175" s="126"/>
      <c r="Q175" s="126"/>
    </row>
    <row r="176">
      <c r="E176" s="126"/>
      <c r="H176" s="126"/>
      <c r="K176" s="126"/>
      <c r="N176" s="126"/>
      <c r="Q176" s="126"/>
    </row>
    <row r="177">
      <c r="E177" s="126"/>
      <c r="H177" s="126"/>
      <c r="K177" s="126"/>
      <c r="N177" s="126"/>
      <c r="Q177" s="126"/>
    </row>
    <row r="178">
      <c r="E178" s="126"/>
      <c r="H178" s="126"/>
      <c r="K178" s="126"/>
      <c r="N178" s="126"/>
      <c r="Q178" s="126"/>
    </row>
    <row r="179">
      <c r="E179" s="126"/>
      <c r="H179" s="126"/>
      <c r="K179" s="126"/>
      <c r="N179" s="126"/>
      <c r="Q179" s="126"/>
    </row>
    <row r="180">
      <c r="E180" s="126"/>
      <c r="H180" s="126"/>
      <c r="K180" s="126"/>
      <c r="N180" s="126"/>
      <c r="Q180" s="126"/>
    </row>
    <row r="181">
      <c r="E181" s="126"/>
      <c r="H181" s="126"/>
      <c r="K181" s="126"/>
      <c r="N181" s="126"/>
      <c r="Q181" s="126"/>
    </row>
    <row r="182">
      <c r="E182" s="126"/>
      <c r="H182" s="126"/>
      <c r="K182" s="126"/>
      <c r="N182" s="126"/>
      <c r="Q182" s="126"/>
    </row>
    <row r="183">
      <c r="E183" s="126"/>
      <c r="H183" s="126"/>
      <c r="K183" s="126"/>
      <c r="N183" s="126"/>
      <c r="Q183" s="126"/>
    </row>
    <row r="184">
      <c r="E184" s="126"/>
      <c r="H184" s="126"/>
      <c r="K184" s="126"/>
      <c r="N184" s="126"/>
      <c r="Q184" s="126"/>
    </row>
    <row r="185">
      <c r="E185" s="126"/>
      <c r="H185" s="126"/>
      <c r="K185" s="126"/>
      <c r="N185" s="126"/>
      <c r="Q185" s="126"/>
    </row>
    <row r="186">
      <c r="E186" s="126"/>
      <c r="H186" s="126"/>
      <c r="K186" s="126"/>
      <c r="N186" s="126"/>
      <c r="Q186" s="126"/>
    </row>
    <row r="187">
      <c r="E187" s="126"/>
      <c r="H187" s="126"/>
      <c r="K187" s="126"/>
      <c r="N187" s="126"/>
      <c r="Q187" s="126"/>
    </row>
    <row r="188">
      <c r="E188" s="126"/>
      <c r="H188" s="126"/>
      <c r="K188" s="126"/>
      <c r="N188" s="126"/>
      <c r="Q188" s="126"/>
    </row>
    <row r="189">
      <c r="E189" s="126"/>
      <c r="H189" s="126"/>
      <c r="K189" s="126"/>
      <c r="N189" s="126"/>
      <c r="Q189" s="126"/>
    </row>
    <row r="190">
      <c r="E190" s="126"/>
      <c r="H190" s="126"/>
      <c r="K190" s="126"/>
      <c r="N190" s="126"/>
      <c r="Q190" s="126"/>
    </row>
    <row r="191">
      <c r="E191" s="126"/>
      <c r="H191" s="126"/>
      <c r="K191" s="126"/>
      <c r="N191" s="126"/>
      <c r="Q191" s="126"/>
    </row>
    <row r="192">
      <c r="E192" s="126"/>
      <c r="H192" s="126"/>
      <c r="K192" s="126"/>
      <c r="N192" s="126"/>
      <c r="Q192" s="126"/>
    </row>
    <row r="193">
      <c r="E193" s="126"/>
      <c r="H193" s="126"/>
      <c r="K193" s="126"/>
      <c r="N193" s="126"/>
      <c r="Q193" s="126"/>
    </row>
    <row r="194">
      <c r="E194" s="126"/>
      <c r="H194" s="126"/>
      <c r="K194" s="126"/>
      <c r="N194" s="126"/>
      <c r="Q194" s="126"/>
    </row>
    <row r="195">
      <c r="E195" s="126"/>
      <c r="H195" s="126"/>
      <c r="K195" s="126"/>
      <c r="N195" s="126"/>
      <c r="Q195" s="126"/>
    </row>
    <row r="196">
      <c r="E196" s="126"/>
      <c r="H196" s="126"/>
      <c r="K196" s="126"/>
      <c r="N196" s="126"/>
      <c r="Q196" s="126"/>
    </row>
    <row r="197">
      <c r="E197" s="126"/>
      <c r="H197" s="126"/>
      <c r="K197" s="126"/>
      <c r="N197" s="126"/>
      <c r="Q197" s="126"/>
    </row>
    <row r="198">
      <c r="E198" s="126"/>
      <c r="H198" s="126"/>
      <c r="K198" s="126"/>
      <c r="N198" s="126"/>
      <c r="Q198" s="126"/>
    </row>
    <row r="199">
      <c r="E199" s="126"/>
      <c r="H199" s="126"/>
      <c r="K199" s="126"/>
      <c r="N199" s="126"/>
      <c r="Q199" s="126"/>
    </row>
    <row r="200">
      <c r="E200" s="126"/>
      <c r="H200" s="126"/>
      <c r="K200" s="126"/>
      <c r="N200" s="126"/>
      <c r="Q200" s="126"/>
    </row>
    <row r="201">
      <c r="E201" s="126"/>
      <c r="H201" s="126"/>
      <c r="K201" s="126"/>
      <c r="N201" s="126"/>
      <c r="Q201" s="126"/>
    </row>
    <row r="202">
      <c r="E202" s="126"/>
      <c r="H202" s="126"/>
      <c r="K202" s="126"/>
      <c r="N202" s="126"/>
      <c r="Q202" s="126"/>
    </row>
    <row r="203">
      <c r="E203" s="126"/>
      <c r="H203" s="126"/>
      <c r="K203" s="126"/>
      <c r="N203" s="126"/>
      <c r="Q203" s="126"/>
    </row>
    <row r="204">
      <c r="E204" s="126"/>
      <c r="H204" s="126"/>
      <c r="K204" s="126"/>
      <c r="N204" s="126"/>
      <c r="Q204" s="126"/>
    </row>
    <row r="205">
      <c r="E205" s="126"/>
      <c r="H205" s="126"/>
      <c r="K205" s="126"/>
      <c r="N205" s="126"/>
      <c r="Q205" s="126"/>
    </row>
    <row r="206">
      <c r="E206" s="126"/>
      <c r="H206" s="126"/>
      <c r="K206" s="126"/>
      <c r="N206" s="126"/>
      <c r="Q206" s="126"/>
    </row>
    <row r="207">
      <c r="E207" s="126"/>
      <c r="H207" s="126"/>
      <c r="K207" s="126"/>
      <c r="N207" s="126"/>
      <c r="Q207" s="126"/>
    </row>
    <row r="208">
      <c r="E208" s="126"/>
      <c r="H208" s="126"/>
      <c r="K208" s="126"/>
      <c r="N208" s="126"/>
      <c r="Q208" s="126"/>
    </row>
    <row r="209">
      <c r="E209" s="126"/>
      <c r="H209" s="126"/>
      <c r="K209" s="126"/>
      <c r="N209" s="126"/>
      <c r="Q209" s="126"/>
    </row>
    <row r="210">
      <c r="E210" s="126"/>
      <c r="H210" s="126"/>
      <c r="K210" s="126"/>
      <c r="N210" s="126"/>
      <c r="Q210" s="126"/>
    </row>
    <row r="211">
      <c r="E211" s="126"/>
      <c r="H211" s="126"/>
      <c r="K211" s="126"/>
      <c r="N211" s="126"/>
      <c r="Q211" s="126"/>
    </row>
    <row r="212">
      <c r="E212" s="126"/>
      <c r="H212" s="126"/>
      <c r="K212" s="126"/>
      <c r="N212" s="126"/>
      <c r="Q212" s="126"/>
    </row>
    <row r="213">
      <c r="E213" s="126"/>
      <c r="H213" s="126"/>
      <c r="K213" s="126"/>
      <c r="N213" s="126"/>
      <c r="Q213" s="126"/>
    </row>
    <row r="214">
      <c r="E214" s="126"/>
      <c r="H214" s="126"/>
      <c r="K214" s="126"/>
      <c r="N214" s="126"/>
      <c r="Q214" s="126"/>
    </row>
    <row r="215">
      <c r="E215" s="126"/>
      <c r="H215" s="126"/>
      <c r="K215" s="126"/>
      <c r="N215" s="126"/>
      <c r="Q215" s="126"/>
    </row>
    <row r="216">
      <c r="E216" s="126"/>
      <c r="H216" s="126"/>
      <c r="K216" s="126"/>
      <c r="N216" s="126"/>
      <c r="Q216" s="126"/>
    </row>
    <row r="217">
      <c r="E217" s="126"/>
      <c r="H217" s="126"/>
      <c r="K217" s="126"/>
      <c r="N217" s="126"/>
      <c r="Q217" s="126"/>
    </row>
    <row r="218">
      <c r="E218" s="126"/>
      <c r="H218" s="126"/>
      <c r="K218" s="126"/>
      <c r="N218" s="126"/>
      <c r="Q218" s="126"/>
    </row>
    <row r="219">
      <c r="E219" s="126"/>
      <c r="H219" s="126"/>
      <c r="K219" s="126"/>
      <c r="N219" s="126"/>
      <c r="Q219" s="126"/>
    </row>
    <row r="220">
      <c r="E220" s="126"/>
      <c r="H220" s="126"/>
      <c r="K220" s="126"/>
      <c r="N220" s="126"/>
      <c r="Q220" s="126"/>
    </row>
    <row r="221">
      <c r="E221" s="126"/>
      <c r="H221" s="126"/>
      <c r="K221" s="126"/>
      <c r="N221" s="126"/>
      <c r="Q221" s="126"/>
    </row>
    <row r="222">
      <c r="E222" s="126"/>
      <c r="H222" s="126"/>
      <c r="K222" s="126"/>
      <c r="N222" s="126"/>
      <c r="Q222" s="126"/>
    </row>
    <row r="223">
      <c r="E223" s="126"/>
      <c r="H223" s="126"/>
      <c r="K223" s="126"/>
      <c r="N223" s="126"/>
      <c r="Q223" s="126"/>
    </row>
    <row r="224">
      <c r="E224" s="126"/>
      <c r="H224" s="126"/>
      <c r="K224" s="126"/>
      <c r="N224" s="126"/>
      <c r="Q224" s="126"/>
    </row>
    <row r="225">
      <c r="E225" s="126"/>
      <c r="H225" s="126"/>
      <c r="K225" s="126"/>
      <c r="N225" s="126"/>
      <c r="Q225" s="126"/>
    </row>
    <row r="226">
      <c r="E226" s="126"/>
      <c r="H226" s="126"/>
      <c r="K226" s="126"/>
      <c r="N226" s="126"/>
      <c r="Q226" s="126"/>
    </row>
    <row r="227">
      <c r="E227" s="126"/>
      <c r="H227" s="126"/>
      <c r="K227" s="126"/>
      <c r="N227" s="126"/>
      <c r="Q227" s="126"/>
    </row>
    <row r="228">
      <c r="E228" s="126"/>
      <c r="H228" s="126"/>
      <c r="K228" s="126"/>
      <c r="N228" s="126"/>
      <c r="Q228" s="126"/>
    </row>
    <row r="229">
      <c r="E229" s="126"/>
      <c r="H229" s="126"/>
      <c r="K229" s="126"/>
      <c r="N229" s="126"/>
      <c r="Q229" s="126"/>
    </row>
    <row r="230">
      <c r="E230" s="126"/>
      <c r="H230" s="126"/>
      <c r="K230" s="126"/>
      <c r="N230" s="126"/>
      <c r="Q230" s="126"/>
    </row>
    <row r="231">
      <c r="E231" s="126"/>
      <c r="H231" s="126"/>
      <c r="K231" s="126"/>
      <c r="N231" s="126"/>
      <c r="Q231" s="126"/>
    </row>
    <row r="232">
      <c r="E232" s="126"/>
      <c r="H232" s="126"/>
      <c r="K232" s="126"/>
      <c r="N232" s="126"/>
      <c r="Q232" s="126"/>
    </row>
    <row r="233">
      <c r="E233" s="126"/>
      <c r="H233" s="126"/>
      <c r="K233" s="126"/>
      <c r="N233" s="126"/>
      <c r="Q233" s="126"/>
    </row>
    <row r="234">
      <c r="E234" s="126"/>
      <c r="H234" s="126"/>
      <c r="K234" s="126"/>
      <c r="N234" s="126"/>
      <c r="Q234" s="126"/>
    </row>
    <row r="235">
      <c r="E235" s="126"/>
      <c r="H235" s="126"/>
      <c r="K235" s="126"/>
      <c r="N235" s="126"/>
      <c r="Q235" s="126"/>
    </row>
    <row r="236">
      <c r="E236" s="126"/>
      <c r="H236" s="126"/>
      <c r="K236" s="126"/>
      <c r="N236" s="126"/>
      <c r="Q236" s="126"/>
    </row>
    <row r="237">
      <c r="E237" s="126"/>
      <c r="H237" s="126"/>
      <c r="K237" s="126"/>
      <c r="N237" s="126"/>
      <c r="Q237" s="126"/>
    </row>
    <row r="238">
      <c r="E238" s="126"/>
      <c r="H238" s="126"/>
      <c r="K238" s="126"/>
      <c r="N238" s="126"/>
      <c r="Q238" s="126"/>
    </row>
    <row r="239">
      <c r="E239" s="126"/>
      <c r="H239" s="126"/>
      <c r="K239" s="126"/>
      <c r="N239" s="126"/>
      <c r="Q239" s="126"/>
    </row>
    <row r="240">
      <c r="E240" s="126"/>
      <c r="H240" s="126"/>
      <c r="K240" s="126"/>
      <c r="N240" s="126"/>
      <c r="Q240" s="126"/>
    </row>
    <row r="241">
      <c r="E241" s="126"/>
      <c r="H241" s="126"/>
      <c r="K241" s="126"/>
      <c r="N241" s="126"/>
      <c r="Q241" s="126"/>
    </row>
    <row r="242">
      <c r="E242" s="126"/>
      <c r="H242" s="126"/>
      <c r="K242" s="126"/>
      <c r="N242" s="126"/>
      <c r="Q242" s="126"/>
    </row>
    <row r="243">
      <c r="E243" s="126"/>
      <c r="H243" s="126"/>
      <c r="K243" s="126"/>
      <c r="N243" s="126"/>
      <c r="Q243" s="126"/>
    </row>
    <row r="244">
      <c r="E244" s="126"/>
      <c r="H244" s="126"/>
      <c r="K244" s="126"/>
      <c r="N244" s="126"/>
      <c r="Q244" s="126"/>
    </row>
    <row r="245">
      <c r="E245" s="126"/>
      <c r="H245" s="126"/>
      <c r="K245" s="126"/>
      <c r="N245" s="126"/>
      <c r="Q245" s="126"/>
    </row>
    <row r="246">
      <c r="E246" s="126"/>
      <c r="H246" s="126"/>
      <c r="K246" s="126"/>
      <c r="N246" s="126"/>
      <c r="Q246" s="126"/>
    </row>
    <row r="247">
      <c r="E247" s="126"/>
      <c r="H247" s="126"/>
      <c r="K247" s="126"/>
      <c r="N247" s="126"/>
      <c r="Q247" s="126"/>
    </row>
    <row r="248">
      <c r="E248" s="126"/>
      <c r="H248" s="126"/>
      <c r="K248" s="126"/>
      <c r="N248" s="126"/>
      <c r="Q248" s="126"/>
    </row>
    <row r="249">
      <c r="E249" s="126"/>
      <c r="H249" s="126"/>
      <c r="K249" s="126"/>
      <c r="N249" s="126"/>
      <c r="Q249" s="126"/>
    </row>
    <row r="250">
      <c r="E250" s="126"/>
      <c r="H250" s="126"/>
      <c r="K250" s="126"/>
      <c r="N250" s="126"/>
      <c r="Q250" s="126"/>
    </row>
    <row r="251">
      <c r="E251" s="126"/>
      <c r="H251" s="126"/>
      <c r="K251" s="126"/>
      <c r="N251" s="126"/>
      <c r="Q251" s="126"/>
    </row>
    <row r="252">
      <c r="E252" s="126"/>
      <c r="H252" s="126"/>
      <c r="K252" s="126"/>
      <c r="N252" s="126"/>
      <c r="Q252" s="126"/>
    </row>
    <row r="253">
      <c r="E253" s="126"/>
      <c r="H253" s="126"/>
      <c r="K253" s="126"/>
      <c r="N253" s="126"/>
      <c r="Q253" s="126"/>
    </row>
    <row r="254">
      <c r="E254" s="126"/>
      <c r="H254" s="126"/>
      <c r="K254" s="126"/>
      <c r="N254" s="126"/>
      <c r="Q254" s="126"/>
    </row>
    <row r="255">
      <c r="E255" s="126"/>
      <c r="H255" s="126"/>
      <c r="K255" s="126"/>
      <c r="N255" s="126"/>
      <c r="Q255" s="126"/>
    </row>
    <row r="256">
      <c r="E256" s="126"/>
      <c r="H256" s="126"/>
      <c r="K256" s="126"/>
      <c r="N256" s="126"/>
      <c r="Q256" s="126"/>
    </row>
    <row r="257">
      <c r="E257" s="126"/>
      <c r="H257" s="126"/>
      <c r="K257" s="126"/>
      <c r="N257" s="126"/>
      <c r="Q257" s="126"/>
    </row>
    <row r="258">
      <c r="E258" s="126"/>
      <c r="H258" s="126"/>
      <c r="K258" s="126"/>
      <c r="N258" s="126"/>
      <c r="Q258" s="126"/>
    </row>
    <row r="259">
      <c r="E259" s="126"/>
      <c r="H259" s="126"/>
      <c r="K259" s="126"/>
      <c r="N259" s="126"/>
      <c r="Q259" s="126"/>
    </row>
    <row r="260">
      <c r="E260" s="126"/>
      <c r="H260" s="126"/>
      <c r="K260" s="126"/>
      <c r="N260" s="126"/>
      <c r="Q260" s="126"/>
    </row>
    <row r="261">
      <c r="E261" s="126"/>
      <c r="H261" s="126"/>
      <c r="K261" s="126"/>
      <c r="N261" s="126"/>
      <c r="Q261" s="126"/>
    </row>
    <row r="262">
      <c r="E262" s="126"/>
      <c r="H262" s="126"/>
      <c r="K262" s="126"/>
      <c r="N262" s="126"/>
      <c r="Q262" s="126"/>
    </row>
    <row r="263">
      <c r="E263" s="126"/>
      <c r="H263" s="126"/>
      <c r="K263" s="126"/>
      <c r="N263" s="126"/>
      <c r="Q263" s="126"/>
    </row>
    <row r="264">
      <c r="E264" s="126"/>
      <c r="H264" s="126"/>
      <c r="K264" s="126"/>
      <c r="N264" s="126"/>
      <c r="Q264" s="126"/>
    </row>
    <row r="265">
      <c r="E265" s="126"/>
      <c r="H265" s="126"/>
      <c r="K265" s="126"/>
      <c r="N265" s="126"/>
      <c r="Q265" s="126"/>
    </row>
    <row r="266">
      <c r="E266" s="126"/>
      <c r="H266" s="126"/>
      <c r="K266" s="126"/>
      <c r="N266" s="126"/>
      <c r="Q266" s="126"/>
    </row>
    <row r="267">
      <c r="E267" s="126"/>
      <c r="H267" s="126"/>
      <c r="K267" s="126"/>
      <c r="N267" s="126"/>
      <c r="Q267" s="126"/>
    </row>
    <row r="268">
      <c r="E268" s="126"/>
      <c r="H268" s="126"/>
      <c r="K268" s="126"/>
      <c r="N268" s="126"/>
      <c r="Q268" s="126"/>
    </row>
    <row r="269">
      <c r="E269" s="126"/>
      <c r="H269" s="126"/>
      <c r="K269" s="126"/>
      <c r="N269" s="126"/>
      <c r="Q269" s="126"/>
    </row>
    <row r="270">
      <c r="E270" s="126"/>
      <c r="H270" s="126"/>
      <c r="K270" s="126"/>
      <c r="N270" s="126"/>
      <c r="Q270" s="126"/>
    </row>
    <row r="271">
      <c r="E271" s="126"/>
      <c r="H271" s="126"/>
      <c r="K271" s="126"/>
      <c r="N271" s="126"/>
      <c r="Q271" s="126"/>
    </row>
    <row r="272">
      <c r="E272" s="126"/>
      <c r="H272" s="126"/>
      <c r="K272" s="126"/>
      <c r="N272" s="126"/>
      <c r="Q272" s="126"/>
    </row>
    <row r="273">
      <c r="E273" s="126"/>
      <c r="H273" s="126"/>
      <c r="K273" s="126"/>
      <c r="N273" s="126"/>
      <c r="Q273" s="126"/>
    </row>
    <row r="274">
      <c r="E274" s="126"/>
      <c r="H274" s="126"/>
      <c r="K274" s="126"/>
      <c r="N274" s="126"/>
      <c r="Q274" s="126"/>
    </row>
    <row r="275">
      <c r="E275" s="126"/>
      <c r="H275" s="126"/>
      <c r="K275" s="126"/>
      <c r="N275" s="126"/>
      <c r="Q275" s="126"/>
    </row>
    <row r="276">
      <c r="E276" s="126"/>
      <c r="H276" s="126"/>
      <c r="K276" s="126"/>
      <c r="N276" s="126"/>
      <c r="Q276" s="126"/>
    </row>
    <row r="277">
      <c r="E277" s="126"/>
      <c r="H277" s="126"/>
      <c r="K277" s="126"/>
      <c r="N277" s="126"/>
      <c r="Q277" s="126"/>
    </row>
    <row r="278">
      <c r="E278" s="126"/>
      <c r="H278" s="126"/>
      <c r="K278" s="126"/>
      <c r="N278" s="126"/>
      <c r="Q278" s="126"/>
    </row>
    <row r="279">
      <c r="E279" s="126"/>
      <c r="H279" s="126"/>
      <c r="K279" s="126"/>
      <c r="N279" s="126"/>
      <c r="Q279" s="126"/>
    </row>
    <row r="280">
      <c r="E280" s="126"/>
      <c r="H280" s="126"/>
      <c r="K280" s="126"/>
      <c r="N280" s="126"/>
      <c r="Q280" s="126"/>
    </row>
    <row r="281">
      <c r="E281" s="126"/>
      <c r="H281" s="126"/>
      <c r="K281" s="126"/>
      <c r="N281" s="126"/>
      <c r="Q281" s="126"/>
    </row>
    <row r="282">
      <c r="E282" s="126"/>
      <c r="H282" s="126"/>
      <c r="K282" s="126"/>
      <c r="N282" s="126"/>
      <c r="Q282" s="126"/>
    </row>
    <row r="283">
      <c r="E283" s="126"/>
      <c r="H283" s="126"/>
      <c r="K283" s="126"/>
      <c r="N283" s="126"/>
      <c r="Q283" s="126"/>
    </row>
    <row r="284">
      <c r="E284" s="126"/>
      <c r="H284" s="126"/>
      <c r="K284" s="126"/>
      <c r="N284" s="126"/>
      <c r="Q284" s="126"/>
    </row>
    <row r="285">
      <c r="E285" s="126"/>
      <c r="H285" s="126"/>
      <c r="K285" s="126"/>
      <c r="N285" s="126"/>
      <c r="Q285" s="126"/>
    </row>
    <row r="286">
      <c r="E286" s="126"/>
      <c r="H286" s="126"/>
      <c r="K286" s="126"/>
      <c r="N286" s="126"/>
      <c r="Q286" s="126"/>
    </row>
    <row r="287">
      <c r="E287" s="126"/>
      <c r="H287" s="126"/>
      <c r="K287" s="126"/>
      <c r="N287" s="126"/>
      <c r="Q287" s="126"/>
    </row>
    <row r="288">
      <c r="E288" s="126"/>
      <c r="H288" s="126"/>
      <c r="K288" s="126"/>
      <c r="N288" s="126"/>
      <c r="Q288" s="126"/>
    </row>
    <row r="289">
      <c r="E289" s="126"/>
      <c r="H289" s="126"/>
      <c r="K289" s="126"/>
      <c r="N289" s="126"/>
      <c r="Q289" s="126"/>
    </row>
    <row r="290">
      <c r="E290" s="126"/>
      <c r="H290" s="126"/>
      <c r="K290" s="126"/>
      <c r="N290" s="126"/>
      <c r="Q290" s="126"/>
    </row>
    <row r="291">
      <c r="E291" s="126"/>
      <c r="H291" s="126"/>
      <c r="K291" s="126"/>
      <c r="N291" s="126"/>
      <c r="Q291" s="126"/>
    </row>
    <row r="292">
      <c r="E292" s="126"/>
      <c r="H292" s="126"/>
      <c r="K292" s="126"/>
      <c r="N292" s="126"/>
      <c r="Q292" s="126"/>
    </row>
    <row r="293">
      <c r="E293" s="126"/>
      <c r="H293" s="126"/>
      <c r="K293" s="126"/>
      <c r="N293" s="126"/>
      <c r="Q293" s="126"/>
    </row>
    <row r="294">
      <c r="E294" s="126"/>
      <c r="H294" s="126"/>
      <c r="K294" s="126"/>
      <c r="N294" s="126"/>
      <c r="Q294" s="126"/>
    </row>
    <row r="295">
      <c r="E295" s="126"/>
      <c r="H295" s="126"/>
      <c r="K295" s="126"/>
      <c r="N295" s="126"/>
      <c r="Q295" s="126"/>
    </row>
    <row r="296">
      <c r="E296" s="126"/>
      <c r="H296" s="126"/>
      <c r="K296" s="126"/>
      <c r="N296" s="126"/>
      <c r="Q296" s="126"/>
    </row>
    <row r="297">
      <c r="E297" s="126"/>
      <c r="H297" s="126"/>
      <c r="K297" s="126"/>
      <c r="N297" s="126"/>
      <c r="Q297" s="126"/>
    </row>
    <row r="298">
      <c r="E298" s="126"/>
      <c r="H298" s="126"/>
      <c r="K298" s="126"/>
      <c r="N298" s="126"/>
      <c r="Q298" s="126"/>
    </row>
    <row r="299">
      <c r="E299" s="126"/>
      <c r="H299" s="126"/>
      <c r="K299" s="126"/>
      <c r="N299" s="126"/>
      <c r="Q299" s="126"/>
    </row>
    <row r="300">
      <c r="E300" s="126"/>
      <c r="H300" s="126"/>
      <c r="K300" s="126"/>
      <c r="N300" s="126"/>
      <c r="Q300" s="126"/>
    </row>
    <row r="301">
      <c r="E301" s="126"/>
      <c r="H301" s="126"/>
      <c r="K301" s="126"/>
      <c r="N301" s="126"/>
      <c r="Q301" s="126"/>
    </row>
    <row r="302">
      <c r="E302" s="126"/>
      <c r="H302" s="126"/>
      <c r="K302" s="126"/>
      <c r="N302" s="126"/>
      <c r="Q302" s="126"/>
    </row>
    <row r="303">
      <c r="E303" s="126"/>
      <c r="H303" s="126"/>
      <c r="K303" s="126"/>
      <c r="N303" s="126"/>
      <c r="Q303" s="126"/>
    </row>
    <row r="304">
      <c r="E304" s="126"/>
      <c r="H304" s="126"/>
      <c r="K304" s="126"/>
      <c r="N304" s="126"/>
      <c r="Q304" s="126"/>
    </row>
    <row r="305">
      <c r="E305" s="126"/>
      <c r="H305" s="126"/>
      <c r="K305" s="126"/>
      <c r="N305" s="126"/>
      <c r="Q305" s="126"/>
    </row>
    <row r="306">
      <c r="E306" s="126"/>
      <c r="H306" s="126"/>
      <c r="K306" s="126"/>
      <c r="N306" s="126"/>
      <c r="Q306" s="126"/>
    </row>
    <row r="307">
      <c r="E307" s="126"/>
      <c r="H307" s="126"/>
      <c r="K307" s="126"/>
      <c r="N307" s="126"/>
      <c r="Q307" s="126"/>
    </row>
    <row r="308">
      <c r="E308" s="126"/>
      <c r="H308" s="126"/>
      <c r="K308" s="126"/>
      <c r="N308" s="126"/>
      <c r="Q308" s="126"/>
    </row>
    <row r="309">
      <c r="E309" s="126"/>
      <c r="H309" s="126"/>
      <c r="K309" s="126"/>
      <c r="N309" s="126"/>
      <c r="Q309" s="126"/>
    </row>
    <row r="310">
      <c r="E310" s="126"/>
      <c r="H310" s="126"/>
      <c r="K310" s="126"/>
      <c r="N310" s="126"/>
      <c r="Q310" s="126"/>
    </row>
    <row r="311">
      <c r="E311" s="126"/>
      <c r="H311" s="126"/>
      <c r="K311" s="126"/>
      <c r="N311" s="126"/>
      <c r="Q311" s="126"/>
    </row>
    <row r="312">
      <c r="E312" s="126"/>
      <c r="H312" s="126"/>
      <c r="K312" s="126"/>
      <c r="N312" s="126"/>
      <c r="Q312" s="126"/>
    </row>
    <row r="313">
      <c r="E313" s="126"/>
      <c r="H313" s="126"/>
      <c r="K313" s="126"/>
      <c r="N313" s="126"/>
      <c r="Q313" s="126"/>
    </row>
    <row r="314">
      <c r="E314" s="126"/>
      <c r="H314" s="126"/>
      <c r="K314" s="126"/>
      <c r="N314" s="126"/>
      <c r="Q314" s="126"/>
    </row>
    <row r="315">
      <c r="E315" s="126"/>
      <c r="H315" s="126"/>
      <c r="K315" s="126"/>
      <c r="N315" s="126"/>
      <c r="Q315" s="126"/>
    </row>
    <row r="316">
      <c r="E316" s="126"/>
      <c r="H316" s="126"/>
      <c r="K316" s="126"/>
      <c r="N316" s="126"/>
      <c r="Q316" s="126"/>
    </row>
    <row r="317">
      <c r="E317" s="126"/>
      <c r="H317" s="126"/>
      <c r="K317" s="126"/>
      <c r="N317" s="126"/>
      <c r="Q317" s="126"/>
    </row>
    <row r="318">
      <c r="E318" s="126"/>
      <c r="H318" s="126"/>
      <c r="K318" s="126"/>
      <c r="N318" s="126"/>
      <c r="Q318" s="126"/>
    </row>
    <row r="319">
      <c r="E319" s="126"/>
      <c r="H319" s="126"/>
      <c r="K319" s="126"/>
      <c r="N319" s="126"/>
      <c r="Q319" s="126"/>
    </row>
    <row r="320">
      <c r="E320" s="126"/>
      <c r="H320" s="126"/>
      <c r="K320" s="126"/>
      <c r="N320" s="126"/>
      <c r="Q320" s="126"/>
    </row>
    <row r="321">
      <c r="E321" s="126"/>
      <c r="H321" s="126"/>
      <c r="K321" s="126"/>
      <c r="N321" s="126"/>
      <c r="Q321" s="126"/>
    </row>
    <row r="322">
      <c r="E322" s="126"/>
      <c r="H322" s="126"/>
      <c r="K322" s="126"/>
      <c r="N322" s="126"/>
      <c r="Q322" s="126"/>
    </row>
    <row r="323">
      <c r="E323" s="126"/>
      <c r="H323" s="126"/>
      <c r="K323" s="126"/>
      <c r="N323" s="126"/>
      <c r="Q323" s="126"/>
    </row>
    <row r="324">
      <c r="E324" s="126"/>
      <c r="H324" s="126"/>
      <c r="K324" s="126"/>
      <c r="N324" s="126"/>
      <c r="Q324" s="126"/>
    </row>
    <row r="325">
      <c r="E325" s="126"/>
      <c r="H325" s="126"/>
      <c r="K325" s="126"/>
      <c r="N325" s="126"/>
      <c r="Q325" s="126"/>
    </row>
    <row r="326">
      <c r="E326" s="126"/>
      <c r="H326" s="126"/>
      <c r="K326" s="126"/>
      <c r="N326" s="126"/>
      <c r="Q326" s="126"/>
    </row>
    <row r="327">
      <c r="E327" s="126"/>
      <c r="H327" s="126"/>
      <c r="K327" s="126"/>
      <c r="N327" s="126"/>
      <c r="Q327" s="126"/>
    </row>
    <row r="328">
      <c r="E328" s="126"/>
      <c r="H328" s="126"/>
      <c r="K328" s="126"/>
      <c r="N328" s="126"/>
      <c r="Q328" s="126"/>
    </row>
    <row r="329">
      <c r="E329" s="126"/>
      <c r="H329" s="126"/>
      <c r="K329" s="126"/>
      <c r="N329" s="126"/>
      <c r="Q329" s="126"/>
    </row>
    <row r="330">
      <c r="E330" s="126"/>
      <c r="H330" s="126"/>
      <c r="K330" s="126"/>
      <c r="N330" s="126"/>
      <c r="Q330" s="126"/>
    </row>
    <row r="331">
      <c r="E331" s="126"/>
      <c r="H331" s="126"/>
      <c r="K331" s="126"/>
      <c r="N331" s="126"/>
      <c r="Q331" s="126"/>
    </row>
    <row r="332">
      <c r="E332" s="126"/>
      <c r="H332" s="126"/>
      <c r="K332" s="126"/>
      <c r="N332" s="126"/>
      <c r="Q332" s="126"/>
    </row>
    <row r="333">
      <c r="E333" s="126"/>
      <c r="H333" s="126"/>
      <c r="K333" s="126"/>
      <c r="N333" s="126"/>
      <c r="Q333" s="126"/>
    </row>
    <row r="334">
      <c r="E334" s="126"/>
      <c r="H334" s="126"/>
      <c r="K334" s="126"/>
      <c r="N334" s="126"/>
      <c r="Q334" s="126"/>
    </row>
    <row r="335">
      <c r="E335" s="126"/>
      <c r="H335" s="126"/>
      <c r="K335" s="126"/>
      <c r="N335" s="126"/>
      <c r="Q335" s="126"/>
    </row>
    <row r="336">
      <c r="E336" s="126"/>
      <c r="H336" s="126"/>
      <c r="K336" s="126"/>
      <c r="N336" s="126"/>
      <c r="Q336" s="126"/>
    </row>
    <row r="337">
      <c r="E337" s="126"/>
      <c r="H337" s="126"/>
      <c r="K337" s="126"/>
      <c r="N337" s="126"/>
      <c r="Q337" s="126"/>
    </row>
    <row r="338">
      <c r="E338" s="126"/>
      <c r="H338" s="126"/>
      <c r="K338" s="126"/>
      <c r="N338" s="126"/>
      <c r="Q338" s="126"/>
    </row>
    <row r="339">
      <c r="E339" s="126"/>
      <c r="H339" s="126"/>
      <c r="K339" s="126"/>
      <c r="N339" s="126"/>
      <c r="Q339" s="126"/>
    </row>
    <row r="340">
      <c r="E340" s="126"/>
      <c r="H340" s="126"/>
      <c r="K340" s="126"/>
      <c r="N340" s="126"/>
      <c r="Q340" s="126"/>
    </row>
    <row r="341">
      <c r="E341" s="126"/>
      <c r="H341" s="126"/>
      <c r="K341" s="126"/>
      <c r="N341" s="126"/>
      <c r="Q341" s="126"/>
    </row>
    <row r="342">
      <c r="E342" s="126"/>
      <c r="H342" s="126"/>
      <c r="K342" s="126"/>
      <c r="N342" s="126"/>
      <c r="Q342" s="126"/>
    </row>
    <row r="343">
      <c r="E343" s="126"/>
      <c r="H343" s="126"/>
      <c r="K343" s="126"/>
      <c r="N343" s="126"/>
      <c r="Q343" s="126"/>
    </row>
    <row r="344">
      <c r="E344" s="126"/>
      <c r="H344" s="126"/>
      <c r="K344" s="126"/>
      <c r="N344" s="126"/>
      <c r="Q344" s="126"/>
    </row>
    <row r="345">
      <c r="E345" s="126"/>
      <c r="H345" s="126"/>
      <c r="K345" s="126"/>
      <c r="N345" s="126"/>
      <c r="Q345" s="126"/>
    </row>
    <row r="346">
      <c r="E346" s="126"/>
      <c r="H346" s="126"/>
      <c r="K346" s="126"/>
      <c r="N346" s="126"/>
      <c r="Q346" s="126"/>
    </row>
    <row r="347">
      <c r="E347" s="126"/>
      <c r="H347" s="126"/>
      <c r="K347" s="126"/>
      <c r="N347" s="126"/>
      <c r="Q347" s="126"/>
    </row>
    <row r="348">
      <c r="E348" s="126"/>
      <c r="H348" s="126"/>
      <c r="K348" s="126"/>
      <c r="N348" s="126"/>
      <c r="Q348" s="126"/>
    </row>
    <row r="349">
      <c r="E349" s="126"/>
      <c r="H349" s="126"/>
      <c r="K349" s="126"/>
      <c r="N349" s="126"/>
      <c r="Q349" s="126"/>
    </row>
    <row r="350">
      <c r="E350" s="126"/>
      <c r="H350" s="126"/>
      <c r="K350" s="126"/>
      <c r="N350" s="126"/>
      <c r="Q350" s="126"/>
    </row>
    <row r="351">
      <c r="E351" s="126"/>
      <c r="H351" s="126"/>
      <c r="K351" s="126"/>
      <c r="N351" s="126"/>
      <c r="Q351" s="126"/>
    </row>
    <row r="352">
      <c r="E352" s="126"/>
      <c r="H352" s="126"/>
      <c r="K352" s="126"/>
      <c r="N352" s="126"/>
      <c r="Q352" s="126"/>
    </row>
    <row r="353">
      <c r="E353" s="126"/>
      <c r="H353" s="126"/>
      <c r="K353" s="126"/>
      <c r="N353" s="126"/>
      <c r="Q353" s="126"/>
    </row>
    <row r="354">
      <c r="E354" s="126"/>
      <c r="H354" s="126"/>
      <c r="K354" s="126"/>
      <c r="N354" s="126"/>
      <c r="Q354" s="126"/>
    </row>
    <row r="355">
      <c r="E355" s="126"/>
      <c r="H355" s="126"/>
      <c r="K355" s="126"/>
      <c r="N355" s="126"/>
      <c r="Q355" s="126"/>
    </row>
    <row r="356">
      <c r="E356" s="126"/>
      <c r="H356" s="126"/>
      <c r="K356" s="126"/>
      <c r="N356" s="126"/>
      <c r="Q356" s="126"/>
    </row>
    <row r="357">
      <c r="E357" s="126"/>
      <c r="H357" s="126"/>
      <c r="K357" s="126"/>
      <c r="N357" s="126"/>
      <c r="Q357" s="126"/>
    </row>
    <row r="358">
      <c r="E358" s="126"/>
      <c r="H358" s="126"/>
      <c r="K358" s="126"/>
      <c r="N358" s="126"/>
      <c r="Q358" s="126"/>
    </row>
    <row r="359">
      <c r="E359" s="126"/>
      <c r="H359" s="126"/>
      <c r="K359" s="126"/>
      <c r="N359" s="126"/>
      <c r="Q359" s="126"/>
    </row>
    <row r="360">
      <c r="E360" s="126"/>
      <c r="H360" s="126"/>
      <c r="K360" s="126"/>
      <c r="N360" s="126"/>
      <c r="Q360" s="126"/>
    </row>
    <row r="361">
      <c r="E361" s="126"/>
      <c r="H361" s="126"/>
      <c r="K361" s="126"/>
      <c r="N361" s="126"/>
      <c r="Q361" s="126"/>
    </row>
    <row r="362">
      <c r="E362" s="126"/>
      <c r="H362" s="126"/>
      <c r="K362" s="126"/>
      <c r="N362" s="126"/>
      <c r="Q362" s="126"/>
    </row>
    <row r="363">
      <c r="E363" s="126"/>
      <c r="H363" s="126"/>
      <c r="K363" s="126"/>
      <c r="N363" s="126"/>
      <c r="Q363" s="126"/>
    </row>
    <row r="364">
      <c r="E364" s="126"/>
      <c r="H364" s="126"/>
      <c r="K364" s="126"/>
      <c r="N364" s="126"/>
      <c r="Q364" s="126"/>
    </row>
    <row r="365">
      <c r="E365" s="126"/>
      <c r="H365" s="126"/>
      <c r="K365" s="126"/>
      <c r="N365" s="126"/>
      <c r="Q365" s="126"/>
    </row>
    <row r="366">
      <c r="E366" s="126"/>
      <c r="H366" s="126"/>
      <c r="K366" s="126"/>
      <c r="N366" s="126"/>
      <c r="Q366" s="126"/>
    </row>
    <row r="367">
      <c r="E367" s="126"/>
      <c r="H367" s="126"/>
      <c r="K367" s="126"/>
      <c r="N367" s="126"/>
      <c r="Q367" s="126"/>
    </row>
    <row r="368">
      <c r="E368" s="126"/>
      <c r="H368" s="126"/>
      <c r="K368" s="126"/>
      <c r="N368" s="126"/>
      <c r="Q368" s="126"/>
    </row>
    <row r="369">
      <c r="E369" s="126"/>
      <c r="H369" s="126"/>
      <c r="K369" s="126"/>
      <c r="N369" s="126"/>
      <c r="Q369" s="126"/>
    </row>
    <row r="370">
      <c r="E370" s="126"/>
      <c r="H370" s="126"/>
      <c r="K370" s="126"/>
      <c r="N370" s="126"/>
      <c r="Q370" s="126"/>
    </row>
    <row r="371">
      <c r="E371" s="126"/>
      <c r="H371" s="126"/>
      <c r="K371" s="126"/>
      <c r="N371" s="126"/>
      <c r="Q371" s="126"/>
    </row>
    <row r="372">
      <c r="E372" s="126"/>
      <c r="H372" s="126"/>
      <c r="K372" s="126"/>
      <c r="N372" s="126"/>
      <c r="Q372" s="126"/>
    </row>
    <row r="373">
      <c r="E373" s="126"/>
      <c r="H373" s="126"/>
      <c r="K373" s="126"/>
      <c r="N373" s="126"/>
      <c r="Q373" s="126"/>
    </row>
    <row r="374">
      <c r="E374" s="126"/>
      <c r="H374" s="126"/>
      <c r="K374" s="126"/>
      <c r="N374" s="126"/>
      <c r="Q374" s="126"/>
    </row>
    <row r="375">
      <c r="E375" s="126"/>
      <c r="H375" s="126"/>
      <c r="K375" s="126"/>
      <c r="N375" s="126"/>
      <c r="Q375" s="126"/>
    </row>
    <row r="376">
      <c r="E376" s="126"/>
      <c r="H376" s="126"/>
      <c r="K376" s="126"/>
      <c r="N376" s="126"/>
      <c r="Q376" s="126"/>
    </row>
    <row r="377">
      <c r="E377" s="126"/>
      <c r="H377" s="126"/>
      <c r="K377" s="126"/>
      <c r="N377" s="126"/>
      <c r="Q377" s="126"/>
    </row>
    <row r="378">
      <c r="E378" s="126"/>
      <c r="H378" s="126"/>
      <c r="K378" s="126"/>
      <c r="N378" s="126"/>
      <c r="Q378" s="126"/>
    </row>
    <row r="379">
      <c r="E379" s="126"/>
      <c r="H379" s="126"/>
      <c r="K379" s="126"/>
      <c r="N379" s="126"/>
      <c r="Q379" s="126"/>
    </row>
    <row r="380">
      <c r="E380" s="126"/>
      <c r="H380" s="126"/>
      <c r="K380" s="126"/>
      <c r="N380" s="126"/>
      <c r="Q380" s="126"/>
    </row>
    <row r="381">
      <c r="E381" s="126"/>
      <c r="H381" s="126"/>
      <c r="K381" s="126"/>
      <c r="N381" s="126"/>
      <c r="Q381" s="126"/>
    </row>
    <row r="382">
      <c r="E382" s="126"/>
      <c r="H382" s="126"/>
      <c r="K382" s="126"/>
      <c r="N382" s="126"/>
      <c r="Q382" s="126"/>
    </row>
    <row r="383">
      <c r="E383" s="126"/>
      <c r="H383" s="126"/>
      <c r="K383" s="126"/>
      <c r="N383" s="126"/>
      <c r="Q383" s="126"/>
    </row>
    <row r="384">
      <c r="E384" s="126"/>
      <c r="H384" s="126"/>
      <c r="K384" s="126"/>
      <c r="N384" s="126"/>
      <c r="Q384" s="126"/>
    </row>
    <row r="385">
      <c r="E385" s="126"/>
      <c r="H385" s="126"/>
      <c r="K385" s="126"/>
      <c r="N385" s="126"/>
      <c r="Q385" s="126"/>
    </row>
    <row r="386">
      <c r="E386" s="126"/>
      <c r="H386" s="126"/>
      <c r="K386" s="126"/>
      <c r="N386" s="126"/>
      <c r="Q386" s="126"/>
    </row>
    <row r="387">
      <c r="E387" s="126"/>
      <c r="H387" s="126"/>
      <c r="K387" s="126"/>
      <c r="N387" s="126"/>
      <c r="Q387" s="126"/>
    </row>
    <row r="388">
      <c r="E388" s="126"/>
      <c r="H388" s="126"/>
      <c r="K388" s="126"/>
      <c r="N388" s="126"/>
      <c r="Q388" s="126"/>
    </row>
    <row r="389">
      <c r="E389" s="126"/>
      <c r="H389" s="126"/>
      <c r="K389" s="126"/>
      <c r="N389" s="126"/>
      <c r="Q389" s="126"/>
    </row>
    <row r="390">
      <c r="E390" s="126"/>
      <c r="H390" s="126"/>
      <c r="K390" s="126"/>
      <c r="N390" s="126"/>
      <c r="Q390" s="126"/>
    </row>
    <row r="391">
      <c r="E391" s="126"/>
      <c r="H391" s="126"/>
      <c r="K391" s="126"/>
      <c r="N391" s="126"/>
      <c r="Q391" s="126"/>
    </row>
    <row r="392">
      <c r="E392" s="126"/>
      <c r="H392" s="126"/>
      <c r="K392" s="126"/>
      <c r="N392" s="126"/>
      <c r="Q392" s="126"/>
    </row>
    <row r="393">
      <c r="E393" s="126"/>
      <c r="H393" s="126"/>
      <c r="K393" s="126"/>
      <c r="N393" s="126"/>
      <c r="Q393" s="126"/>
    </row>
    <row r="394">
      <c r="E394" s="126"/>
      <c r="H394" s="126"/>
      <c r="K394" s="126"/>
      <c r="N394" s="126"/>
      <c r="Q394" s="126"/>
    </row>
    <row r="395">
      <c r="E395" s="126"/>
      <c r="H395" s="126"/>
      <c r="K395" s="126"/>
      <c r="N395" s="126"/>
      <c r="Q395" s="126"/>
    </row>
    <row r="396">
      <c r="E396" s="126"/>
      <c r="H396" s="126"/>
      <c r="K396" s="126"/>
      <c r="N396" s="126"/>
      <c r="Q396" s="126"/>
    </row>
    <row r="397">
      <c r="E397" s="126"/>
      <c r="H397" s="126"/>
      <c r="K397" s="126"/>
      <c r="N397" s="126"/>
      <c r="Q397" s="126"/>
    </row>
    <row r="398">
      <c r="E398" s="126"/>
      <c r="H398" s="126"/>
      <c r="K398" s="126"/>
      <c r="N398" s="126"/>
      <c r="Q398" s="126"/>
    </row>
    <row r="399">
      <c r="E399" s="126"/>
      <c r="H399" s="126"/>
      <c r="K399" s="126"/>
      <c r="N399" s="126"/>
      <c r="Q399" s="126"/>
    </row>
    <row r="400">
      <c r="E400" s="126"/>
      <c r="H400" s="126"/>
      <c r="K400" s="126"/>
      <c r="N400" s="126"/>
      <c r="Q400" s="126"/>
    </row>
    <row r="401">
      <c r="E401" s="126"/>
      <c r="H401" s="126"/>
      <c r="K401" s="126"/>
      <c r="N401" s="126"/>
      <c r="Q401" s="126"/>
    </row>
    <row r="402">
      <c r="E402" s="126"/>
      <c r="H402" s="126"/>
      <c r="K402" s="126"/>
      <c r="N402" s="126"/>
      <c r="Q402" s="126"/>
    </row>
    <row r="403">
      <c r="E403" s="126"/>
      <c r="H403" s="126"/>
      <c r="K403" s="126"/>
      <c r="N403" s="126"/>
      <c r="Q403" s="126"/>
    </row>
    <row r="404">
      <c r="E404" s="126"/>
      <c r="H404" s="126"/>
      <c r="K404" s="126"/>
      <c r="N404" s="126"/>
      <c r="Q404" s="126"/>
    </row>
    <row r="405">
      <c r="E405" s="126"/>
      <c r="H405" s="126"/>
      <c r="K405" s="126"/>
      <c r="N405" s="126"/>
      <c r="Q405" s="126"/>
    </row>
    <row r="406">
      <c r="E406" s="126"/>
      <c r="H406" s="126"/>
      <c r="K406" s="126"/>
      <c r="N406" s="126"/>
      <c r="Q406" s="126"/>
    </row>
    <row r="407">
      <c r="E407" s="126"/>
      <c r="H407" s="126"/>
      <c r="K407" s="126"/>
      <c r="N407" s="126"/>
      <c r="Q407" s="126"/>
    </row>
    <row r="408">
      <c r="E408" s="126"/>
      <c r="H408" s="126"/>
      <c r="K408" s="126"/>
      <c r="N408" s="126"/>
      <c r="Q408" s="126"/>
    </row>
    <row r="409">
      <c r="E409" s="126"/>
      <c r="H409" s="126"/>
      <c r="K409" s="126"/>
      <c r="N409" s="126"/>
      <c r="Q409" s="126"/>
    </row>
    <row r="410">
      <c r="E410" s="126"/>
      <c r="H410" s="126"/>
      <c r="K410" s="126"/>
      <c r="N410" s="126"/>
      <c r="Q410" s="126"/>
    </row>
    <row r="411">
      <c r="E411" s="126"/>
      <c r="H411" s="126"/>
      <c r="K411" s="126"/>
      <c r="N411" s="126"/>
      <c r="Q411" s="126"/>
    </row>
    <row r="412">
      <c r="E412" s="126"/>
      <c r="H412" s="126"/>
      <c r="K412" s="126"/>
      <c r="N412" s="126"/>
      <c r="Q412" s="126"/>
    </row>
    <row r="413">
      <c r="E413" s="126"/>
      <c r="H413" s="126"/>
      <c r="K413" s="126"/>
      <c r="N413" s="126"/>
      <c r="Q413" s="126"/>
    </row>
    <row r="414">
      <c r="E414" s="126"/>
      <c r="H414" s="126"/>
      <c r="K414" s="126"/>
      <c r="N414" s="126"/>
      <c r="Q414" s="126"/>
    </row>
    <row r="415">
      <c r="E415" s="126"/>
      <c r="H415" s="126"/>
      <c r="K415" s="126"/>
      <c r="N415" s="126"/>
      <c r="Q415" s="126"/>
    </row>
    <row r="416">
      <c r="E416" s="126"/>
      <c r="H416" s="126"/>
      <c r="K416" s="126"/>
      <c r="N416" s="126"/>
      <c r="Q416" s="126"/>
    </row>
    <row r="417">
      <c r="E417" s="126"/>
      <c r="H417" s="126"/>
      <c r="K417" s="126"/>
      <c r="N417" s="126"/>
      <c r="Q417" s="126"/>
    </row>
    <row r="418">
      <c r="E418" s="126"/>
      <c r="H418" s="126"/>
      <c r="K418" s="126"/>
      <c r="N418" s="126"/>
      <c r="Q418" s="126"/>
    </row>
    <row r="419">
      <c r="E419" s="126"/>
      <c r="H419" s="126"/>
      <c r="K419" s="126"/>
      <c r="N419" s="126"/>
      <c r="Q419" s="126"/>
    </row>
    <row r="420">
      <c r="E420" s="126"/>
      <c r="H420" s="126"/>
      <c r="K420" s="126"/>
      <c r="N420" s="126"/>
      <c r="Q420" s="126"/>
    </row>
    <row r="421">
      <c r="E421" s="126"/>
      <c r="H421" s="126"/>
      <c r="K421" s="126"/>
      <c r="N421" s="126"/>
      <c r="Q421" s="126"/>
    </row>
    <row r="422">
      <c r="E422" s="126"/>
      <c r="H422" s="126"/>
      <c r="K422" s="126"/>
      <c r="N422" s="126"/>
      <c r="Q422" s="126"/>
    </row>
    <row r="423">
      <c r="E423" s="126"/>
      <c r="H423" s="126"/>
      <c r="K423" s="126"/>
      <c r="N423" s="126"/>
      <c r="Q423" s="126"/>
    </row>
    <row r="424">
      <c r="E424" s="126"/>
      <c r="H424" s="126"/>
      <c r="K424" s="126"/>
      <c r="N424" s="126"/>
      <c r="Q424" s="126"/>
    </row>
    <row r="425">
      <c r="E425" s="126"/>
      <c r="H425" s="126"/>
      <c r="K425" s="126"/>
      <c r="N425" s="126"/>
      <c r="Q425" s="126"/>
    </row>
    <row r="426">
      <c r="E426" s="126"/>
      <c r="H426" s="126"/>
      <c r="K426" s="126"/>
      <c r="N426" s="126"/>
      <c r="Q426" s="126"/>
    </row>
    <row r="427">
      <c r="E427" s="126"/>
      <c r="H427" s="126"/>
      <c r="K427" s="126"/>
      <c r="N427" s="126"/>
      <c r="Q427" s="126"/>
    </row>
    <row r="428">
      <c r="E428" s="126"/>
      <c r="H428" s="126"/>
      <c r="K428" s="126"/>
      <c r="N428" s="126"/>
      <c r="Q428" s="126"/>
    </row>
    <row r="429">
      <c r="E429" s="126"/>
      <c r="H429" s="126"/>
      <c r="K429" s="126"/>
      <c r="N429" s="126"/>
      <c r="Q429" s="126"/>
    </row>
    <row r="430">
      <c r="E430" s="126"/>
      <c r="H430" s="126"/>
      <c r="K430" s="126"/>
      <c r="N430" s="126"/>
      <c r="Q430" s="126"/>
    </row>
    <row r="431">
      <c r="E431" s="126"/>
      <c r="H431" s="126"/>
      <c r="K431" s="126"/>
      <c r="N431" s="126"/>
      <c r="Q431" s="126"/>
    </row>
    <row r="432">
      <c r="E432" s="126"/>
      <c r="H432" s="126"/>
      <c r="K432" s="126"/>
      <c r="N432" s="126"/>
      <c r="Q432" s="126"/>
    </row>
    <row r="433">
      <c r="E433" s="126"/>
      <c r="H433" s="126"/>
      <c r="K433" s="126"/>
      <c r="N433" s="126"/>
      <c r="Q433" s="126"/>
    </row>
    <row r="434">
      <c r="E434" s="126"/>
      <c r="H434" s="126"/>
      <c r="K434" s="126"/>
      <c r="N434" s="126"/>
      <c r="Q434" s="126"/>
    </row>
    <row r="435">
      <c r="E435" s="126"/>
      <c r="H435" s="126"/>
      <c r="K435" s="126"/>
      <c r="N435" s="126"/>
      <c r="Q435" s="126"/>
    </row>
    <row r="436">
      <c r="E436" s="126"/>
      <c r="H436" s="126"/>
      <c r="K436" s="126"/>
      <c r="N436" s="126"/>
      <c r="Q436" s="126"/>
    </row>
    <row r="437">
      <c r="E437" s="126"/>
      <c r="H437" s="126"/>
      <c r="K437" s="126"/>
      <c r="N437" s="126"/>
      <c r="Q437" s="126"/>
    </row>
    <row r="438">
      <c r="E438" s="126"/>
      <c r="H438" s="126"/>
      <c r="K438" s="126"/>
      <c r="N438" s="126"/>
      <c r="Q438" s="126"/>
    </row>
    <row r="439">
      <c r="E439" s="126"/>
      <c r="H439" s="126"/>
      <c r="K439" s="126"/>
      <c r="N439" s="126"/>
      <c r="Q439" s="126"/>
    </row>
    <row r="440">
      <c r="E440" s="126"/>
      <c r="H440" s="126"/>
      <c r="K440" s="126"/>
      <c r="N440" s="126"/>
      <c r="Q440" s="126"/>
    </row>
    <row r="441">
      <c r="E441" s="126"/>
      <c r="H441" s="126"/>
      <c r="K441" s="126"/>
      <c r="N441" s="126"/>
      <c r="Q441" s="126"/>
    </row>
    <row r="442">
      <c r="E442" s="126"/>
      <c r="H442" s="126"/>
      <c r="K442" s="126"/>
      <c r="N442" s="126"/>
      <c r="Q442" s="126"/>
    </row>
    <row r="443">
      <c r="E443" s="126"/>
      <c r="H443" s="126"/>
      <c r="K443" s="126"/>
      <c r="N443" s="126"/>
      <c r="Q443" s="126"/>
    </row>
    <row r="444">
      <c r="E444" s="126"/>
      <c r="H444" s="126"/>
      <c r="K444" s="126"/>
      <c r="N444" s="126"/>
      <c r="Q444" s="126"/>
    </row>
    <row r="445">
      <c r="E445" s="126"/>
      <c r="H445" s="126"/>
      <c r="K445" s="126"/>
      <c r="N445" s="126"/>
      <c r="Q445" s="126"/>
    </row>
    <row r="446">
      <c r="E446" s="126"/>
      <c r="H446" s="126"/>
      <c r="K446" s="126"/>
      <c r="N446" s="126"/>
      <c r="Q446" s="126"/>
    </row>
    <row r="447">
      <c r="E447" s="126"/>
      <c r="H447" s="126"/>
      <c r="K447" s="126"/>
      <c r="N447" s="126"/>
      <c r="Q447" s="126"/>
    </row>
    <row r="448">
      <c r="E448" s="126"/>
      <c r="H448" s="126"/>
      <c r="K448" s="126"/>
      <c r="N448" s="126"/>
      <c r="Q448" s="126"/>
    </row>
    <row r="449">
      <c r="E449" s="126"/>
      <c r="H449" s="126"/>
      <c r="K449" s="126"/>
      <c r="N449" s="126"/>
      <c r="Q449" s="126"/>
    </row>
    <row r="450">
      <c r="E450" s="126"/>
      <c r="H450" s="126"/>
      <c r="K450" s="126"/>
      <c r="N450" s="126"/>
      <c r="Q450" s="126"/>
    </row>
    <row r="451">
      <c r="E451" s="126"/>
      <c r="H451" s="126"/>
      <c r="K451" s="126"/>
      <c r="N451" s="126"/>
      <c r="Q451" s="126"/>
    </row>
    <row r="452">
      <c r="E452" s="126"/>
      <c r="H452" s="126"/>
      <c r="K452" s="126"/>
      <c r="N452" s="126"/>
      <c r="Q452" s="126"/>
    </row>
    <row r="453">
      <c r="E453" s="126"/>
      <c r="H453" s="126"/>
      <c r="K453" s="126"/>
      <c r="N453" s="126"/>
      <c r="Q453" s="126"/>
    </row>
    <row r="454">
      <c r="E454" s="126"/>
      <c r="H454" s="126"/>
      <c r="K454" s="126"/>
      <c r="N454" s="126"/>
      <c r="Q454" s="126"/>
    </row>
    <row r="455">
      <c r="E455" s="126"/>
      <c r="H455" s="126"/>
      <c r="K455" s="126"/>
      <c r="N455" s="126"/>
      <c r="Q455" s="126"/>
    </row>
    <row r="456">
      <c r="E456" s="126"/>
      <c r="H456" s="126"/>
      <c r="K456" s="126"/>
      <c r="N456" s="126"/>
      <c r="Q456" s="126"/>
    </row>
    <row r="457">
      <c r="E457" s="126"/>
      <c r="H457" s="126"/>
      <c r="K457" s="126"/>
      <c r="N457" s="126"/>
      <c r="Q457" s="126"/>
    </row>
    <row r="458">
      <c r="E458" s="126"/>
      <c r="H458" s="126"/>
      <c r="K458" s="126"/>
      <c r="N458" s="126"/>
      <c r="Q458" s="126"/>
    </row>
    <row r="459">
      <c r="E459" s="126"/>
      <c r="H459" s="126"/>
      <c r="K459" s="126"/>
      <c r="N459" s="126"/>
      <c r="Q459" s="126"/>
    </row>
    <row r="460">
      <c r="E460" s="126"/>
      <c r="H460" s="126"/>
      <c r="K460" s="126"/>
      <c r="N460" s="126"/>
      <c r="Q460" s="126"/>
    </row>
    <row r="461">
      <c r="E461" s="126"/>
      <c r="H461" s="126"/>
      <c r="K461" s="126"/>
      <c r="N461" s="126"/>
      <c r="Q461" s="126"/>
    </row>
    <row r="462">
      <c r="E462" s="126"/>
      <c r="H462" s="126"/>
      <c r="K462" s="126"/>
      <c r="N462" s="126"/>
      <c r="Q462" s="126"/>
    </row>
    <row r="463">
      <c r="E463" s="126"/>
      <c r="H463" s="126"/>
      <c r="K463" s="126"/>
      <c r="N463" s="126"/>
      <c r="Q463" s="126"/>
    </row>
    <row r="464">
      <c r="E464" s="126"/>
      <c r="H464" s="126"/>
      <c r="K464" s="126"/>
      <c r="N464" s="126"/>
      <c r="Q464" s="126"/>
    </row>
    <row r="465">
      <c r="E465" s="126"/>
      <c r="H465" s="126"/>
      <c r="K465" s="126"/>
      <c r="N465" s="126"/>
      <c r="Q465" s="126"/>
    </row>
    <row r="466">
      <c r="E466" s="126"/>
      <c r="H466" s="126"/>
      <c r="K466" s="126"/>
      <c r="N466" s="126"/>
      <c r="Q466" s="126"/>
    </row>
    <row r="467">
      <c r="E467" s="126"/>
      <c r="H467" s="126"/>
      <c r="K467" s="126"/>
      <c r="N467" s="126"/>
      <c r="Q467" s="126"/>
    </row>
    <row r="468">
      <c r="E468" s="126"/>
      <c r="H468" s="126"/>
      <c r="K468" s="126"/>
      <c r="N468" s="126"/>
      <c r="Q468" s="126"/>
    </row>
    <row r="469">
      <c r="E469" s="126"/>
      <c r="H469" s="126"/>
      <c r="K469" s="126"/>
      <c r="N469" s="126"/>
      <c r="Q469" s="126"/>
    </row>
    <row r="470">
      <c r="E470" s="126"/>
      <c r="H470" s="126"/>
      <c r="K470" s="126"/>
      <c r="N470" s="126"/>
      <c r="Q470" s="126"/>
    </row>
    <row r="471">
      <c r="E471" s="126"/>
      <c r="H471" s="126"/>
      <c r="K471" s="126"/>
      <c r="N471" s="126"/>
      <c r="Q471" s="126"/>
    </row>
    <row r="472">
      <c r="E472" s="126"/>
      <c r="H472" s="126"/>
      <c r="K472" s="126"/>
      <c r="N472" s="126"/>
      <c r="Q472" s="126"/>
    </row>
    <row r="473">
      <c r="E473" s="126"/>
      <c r="H473" s="126"/>
      <c r="K473" s="126"/>
      <c r="N473" s="126"/>
      <c r="Q473" s="126"/>
    </row>
    <row r="474">
      <c r="E474" s="126"/>
      <c r="H474" s="126"/>
      <c r="K474" s="126"/>
      <c r="N474" s="126"/>
      <c r="Q474" s="126"/>
    </row>
    <row r="475">
      <c r="E475" s="126"/>
      <c r="H475" s="126"/>
      <c r="K475" s="126"/>
      <c r="N475" s="126"/>
      <c r="Q475" s="126"/>
    </row>
    <row r="476">
      <c r="E476" s="126"/>
      <c r="H476" s="126"/>
      <c r="K476" s="126"/>
      <c r="N476" s="126"/>
      <c r="Q476" s="126"/>
    </row>
    <row r="477">
      <c r="E477" s="126"/>
      <c r="H477" s="126"/>
      <c r="K477" s="126"/>
      <c r="N477" s="126"/>
      <c r="Q477" s="126"/>
    </row>
    <row r="478">
      <c r="E478" s="126"/>
      <c r="H478" s="126"/>
      <c r="K478" s="126"/>
      <c r="N478" s="126"/>
      <c r="Q478" s="126"/>
    </row>
    <row r="479">
      <c r="E479" s="126"/>
      <c r="H479" s="126"/>
      <c r="K479" s="126"/>
      <c r="N479" s="126"/>
      <c r="Q479" s="126"/>
    </row>
    <row r="480">
      <c r="E480" s="126"/>
      <c r="H480" s="126"/>
      <c r="K480" s="126"/>
      <c r="N480" s="126"/>
      <c r="Q480" s="126"/>
    </row>
    <row r="481">
      <c r="E481" s="126"/>
      <c r="H481" s="126"/>
      <c r="K481" s="126"/>
      <c r="N481" s="126"/>
      <c r="Q481" s="126"/>
    </row>
    <row r="482">
      <c r="E482" s="126"/>
      <c r="H482" s="126"/>
      <c r="K482" s="126"/>
      <c r="N482" s="126"/>
      <c r="Q482" s="126"/>
    </row>
    <row r="483">
      <c r="E483" s="126"/>
      <c r="H483" s="126"/>
      <c r="K483" s="126"/>
      <c r="N483" s="126"/>
      <c r="Q483" s="126"/>
    </row>
    <row r="484">
      <c r="E484" s="126"/>
      <c r="H484" s="126"/>
      <c r="K484" s="126"/>
      <c r="N484" s="126"/>
      <c r="Q484" s="126"/>
    </row>
    <row r="485">
      <c r="E485" s="126"/>
      <c r="H485" s="126"/>
      <c r="K485" s="126"/>
      <c r="N485" s="126"/>
      <c r="Q485" s="126"/>
    </row>
    <row r="486">
      <c r="E486" s="126"/>
      <c r="H486" s="126"/>
      <c r="K486" s="126"/>
      <c r="N486" s="126"/>
      <c r="Q486" s="126"/>
    </row>
    <row r="487">
      <c r="E487" s="126"/>
      <c r="H487" s="126"/>
      <c r="K487" s="126"/>
      <c r="N487" s="126"/>
      <c r="Q487" s="126"/>
    </row>
    <row r="488">
      <c r="E488" s="126"/>
      <c r="H488" s="126"/>
      <c r="K488" s="126"/>
      <c r="N488" s="126"/>
      <c r="Q488" s="126"/>
    </row>
    <row r="489">
      <c r="E489" s="126"/>
      <c r="H489" s="126"/>
      <c r="K489" s="126"/>
      <c r="N489" s="126"/>
      <c r="Q489" s="126"/>
    </row>
    <row r="490">
      <c r="E490" s="126"/>
      <c r="H490" s="126"/>
      <c r="K490" s="126"/>
      <c r="N490" s="126"/>
      <c r="Q490" s="126"/>
    </row>
    <row r="491">
      <c r="E491" s="126"/>
      <c r="H491" s="126"/>
      <c r="K491" s="126"/>
      <c r="N491" s="126"/>
      <c r="Q491" s="126"/>
    </row>
    <row r="492">
      <c r="E492" s="126"/>
      <c r="H492" s="126"/>
      <c r="K492" s="126"/>
      <c r="N492" s="126"/>
      <c r="Q492" s="126"/>
    </row>
    <row r="493">
      <c r="E493" s="126"/>
      <c r="H493" s="126"/>
      <c r="K493" s="126"/>
      <c r="N493" s="126"/>
      <c r="Q493" s="126"/>
    </row>
    <row r="494">
      <c r="E494" s="126"/>
      <c r="H494" s="126"/>
      <c r="K494" s="126"/>
      <c r="N494" s="126"/>
      <c r="Q494" s="126"/>
    </row>
    <row r="495">
      <c r="E495" s="126"/>
      <c r="H495" s="126"/>
      <c r="K495" s="126"/>
      <c r="N495" s="126"/>
      <c r="Q495" s="126"/>
    </row>
    <row r="496">
      <c r="E496" s="126"/>
      <c r="H496" s="126"/>
      <c r="K496" s="126"/>
      <c r="N496" s="126"/>
      <c r="Q496" s="126"/>
    </row>
    <row r="497">
      <c r="E497" s="126"/>
      <c r="H497" s="126"/>
      <c r="K497" s="126"/>
      <c r="N497" s="126"/>
      <c r="Q497" s="126"/>
    </row>
    <row r="498">
      <c r="E498" s="126"/>
      <c r="H498" s="126"/>
      <c r="K498" s="126"/>
      <c r="N498" s="126"/>
      <c r="Q498" s="126"/>
    </row>
    <row r="499">
      <c r="E499" s="126"/>
      <c r="H499" s="126"/>
      <c r="K499" s="126"/>
      <c r="N499" s="126"/>
      <c r="Q499" s="126"/>
    </row>
    <row r="500">
      <c r="E500" s="126"/>
      <c r="H500" s="126"/>
      <c r="K500" s="126"/>
      <c r="N500" s="126"/>
      <c r="Q500" s="126"/>
    </row>
    <row r="501">
      <c r="E501" s="126"/>
      <c r="H501" s="126"/>
      <c r="K501" s="126"/>
      <c r="N501" s="126"/>
      <c r="Q501" s="126"/>
    </row>
    <row r="502">
      <c r="E502" s="126"/>
      <c r="H502" s="126"/>
      <c r="K502" s="126"/>
      <c r="N502" s="126"/>
      <c r="Q502" s="126"/>
    </row>
    <row r="503">
      <c r="E503" s="126"/>
      <c r="H503" s="126"/>
      <c r="K503" s="126"/>
      <c r="N503" s="126"/>
      <c r="Q503" s="126"/>
    </row>
    <row r="504">
      <c r="E504" s="126"/>
      <c r="H504" s="126"/>
      <c r="K504" s="126"/>
      <c r="N504" s="126"/>
      <c r="Q504" s="126"/>
    </row>
    <row r="505">
      <c r="E505" s="126"/>
      <c r="H505" s="126"/>
      <c r="K505" s="126"/>
      <c r="N505" s="126"/>
      <c r="Q505" s="126"/>
    </row>
    <row r="506">
      <c r="E506" s="126"/>
      <c r="H506" s="126"/>
      <c r="K506" s="126"/>
      <c r="N506" s="126"/>
      <c r="Q506" s="126"/>
    </row>
    <row r="507">
      <c r="E507" s="126"/>
      <c r="H507" s="126"/>
      <c r="K507" s="126"/>
      <c r="N507" s="126"/>
      <c r="Q507" s="126"/>
    </row>
    <row r="508">
      <c r="E508" s="126"/>
      <c r="H508" s="126"/>
      <c r="K508" s="126"/>
      <c r="N508" s="126"/>
      <c r="Q508" s="126"/>
    </row>
    <row r="509">
      <c r="E509" s="126"/>
      <c r="H509" s="126"/>
      <c r="K509" s="126"/>
      <c r="N509" s="126"/>
      <c r="Q509" s="126"/>
    </row>
    <row r="510">
      <c r="E510" s="126"/>
      <c r="H510" s="126"/>
      <c r="K510" s="126"/>
      <c r="N510" s="126"/>
      <c r="Q510" s="126"/>
    </row>
    <row r="511">
      <c r="E511" s="126"/>
      <c r="H511" s="126"/>
      <c r="K511" s="126"/>
      <c r="N511" s="126"/>
      <c r="Q511" s="126"/>
    </row>
    <row r="512">
      <c r="E512" s="126"/>
      <c r="H512" s="126"/>
      <c r="K512" s="126"/>
      <c r="N512" s="126"/>
      <c r="Q512" s="126"/>
    </row>
    <row r="513">
      <c r="E513" s="126"/>
      <c r="H513" s="126"/>
      <c r="K513" s="126"/>
      <c r="N513" s="126"/>
      <c r="Q513" s="126"/>
    </row>
    <row r="514">
      <c r="E514" s="126"/>
      <c r="H514" s="126"/>
      <c r="K514" s="126"/>
      <c r="N514" s="126"/>
      <c r="Q514" s="126"/>
    </row>
    <row r="515">
      <c r="E515" s="126"/>
      <c r="H515" s="126"/>
      <c r="K515" s="126"/>
      <c r="N515" s="126"/>
      <c r="Q515" s="126"/>
    </row>
    <row r="516">
      <c r="E516" s="126"/>
      <c r="H516" s="126"/>
      <c r="K516" s="126"/>
      <c r="N516" s="126"/>
      <c r="Q516" s="126"/>
    </row>
    <row r="517">
      <c r="E517" s="126"/>
      <c r="H517" s="126"/>
      <c r="K517" s="126"/>
      <c r="N517" s="126"/>
      <c r="Q517" s="126"/>
    </row>
    <row r="518">
      <c r="E518" s="126"/>
      <c r="H518" s="126"/>
      <c r="K518" s="126"/>
      <c r="N518" s="126"/>
      <c r="Q518" s="126"/>
    </row>
    <row r="519">
      <c r="E519" s="126"/>
      <c r="H519" s="126"/>
      <c r="K519" s="126"/>
      <c r="N519" s="126"/>
      <c r="Q519" s="126"/>
    </row>
    <row r="520">
      <c r="E520" s="126"/>
      <c r="H520" s="126"/>
      <c r="K520" s="126"/>
      <c r="N520" s="126"/>
      <c r="Q520" s="126"/>
    </row>
    <row r="521">
      <c r="E521" s="126"/>
      <c r="H521" s="126"/>
      <c r="K521" s="126"/>
      <c r="N521" s="126"/>
      <c r="Q521" s="126"/>
    </row>
    <row r="522">
      <c r="E522" s="126"/>
      <c r="H522" s="126"/>
      <c r="K522" s="126"/>
      <c r="N522" s="126"/>
      <c r="Q522" s="126"/>
    </row>
    <row r="523">
      <c r="E523" s="126"/>
      <c r="H523" s="126"/>
      <c r="K523" s="126"/>
      <c r="N523" s="126"/>
      <c r="Q523" s="126"/>
    </row>
    <row r="524">
      <c r="E524" s="126"/>
      <c r="H524" s="126"/>
      <c r="K524" s="126"/>
      <c r="N524" s="126"/>
      <c r="Q524" s="126"/>
    </row>
    <row r="525">
      <c r="E525" s="126"/>
      <c r="H525" s="126"/>
      <c r="K525" s="126"/>
      <c r="N525" s="126"/>
      <c r="Q525" s="126"/>
    </row>
    <row r="526">
      <c r="E526" s="126"/>
      <c r="H526" s="126"/>
      <c r="K526" s="126"/>
      <c r="N526" s="126"/>
      <c r="Q526" s="126"/>
    </row>
    <row r="527">
      <c r="E527" s="126"/>
      <c r="H527" s="126"/>
      <c r="K527" s="126"/>
      <c r="N527" s="126"/>
      <c r="Q527" s="126"/>
    </row>
    <row r="528">
      <c r="E528" s="126"/>
      <c r="H528" s="126"/>
      <c r="K528" s="126"/>
      <c r="N528" s="126"/>
      <c r="Q528" s="126"/>
    </row>
    <row r="529">
      <c r="E529" s="126"/>
      <c r="H529" s="126"/>
      <c r="K529" s="126"/>
      <c r="N529" s="126"/>
      <c r="Q529" s="126"/>
    </row>
    <row r="530">
      <c r="E530" s="126"/>
      <c r="H530" s="126"/>
      <c r="K530" s="126"/>
      <c r="N530" s="126"/>
      <c r="Q530" s="126"/>
    </row>
    <row r="531">
      <c r="E531" s="126"/>
      <c r="H531" s="126"/>
      <c r="K531" s="126"/>
      <c r="N531" s="126"/>
      <c r="Q531" s="126"/>
    </row>
    <row r="532">
      <c r="E532" s="126"/>
      <c r="H532" s="126"/>
      <c r="K532" s="126"/>
      <c r="N532" s="126"/>
      <c r="Q532" s="126"/>
    </row>
    <row r="533">
      <c r="E533" s="126"/>
      <c r="H533" s="126"/>
      <c r="K533" s="126"/>
      <c r="N533" s="126"/>
      <c r="Q533" s="126"/>
    </row>
    <row r="534">
      <c r="E534" s="126"/>
      <c r="H534" s="126"/>
      <c r="K534" s="126"/>
      <c r="N534" s="126"/>
      <c r="Q534" s="126"/>
    </row>
    <row r="535">
      <c r="E535" s="126"/>
      <c r="H535" s="126"/>
      <c r="K535" s="126"/>
      <c r="N535" s="126"/>
      <c r="Q535" s="126"/>
    </row>
    <row r="536">
      <c r="E536" s="126"/>
      <c r="H536" s="126"/>
      <c r="K536" s="126"/>
      <c r="N536" s="126"/>
      <c r="Q536" s="126"/>
    </row>
    <row r="537">
      <c r="E537" s="126"/>
      <c r="H537" s="126"/>
      <c r="K537" s="126"/>
      <c r="N537" s="126"/>
      <c r="Q537" s="126"/>
    </row>
    <row r="538">
      <c r="E538" s="126"/>
      <c r="H538" s="126"/>
      <c r="K538" s="126"/>
      <c r="N538" s="126"/>
      <c r="Q538" s="126"/>
    </row>
    <row r="539">
      <c r="E539" s="126"/>
      <c r="H539" s="126"/>
      <c r="K539" s="126"/>
      <c r="N539" s="126"/>
      <c r="Q539" s="126"/>
    </row>
    <row r="540">
      <c r="E540" s="126"/>
      <c r="H540" s="126"/>
      <c r="K540" s="126"/>
      <c r="N540" s="126"/>
      <c r="Q540" s="126"/>
    </row>
    <row r="541">
      <c r="E541" s="126"/>
      <c r="H541" s="126"/>
      <c r="K541" s="126"/>
      <c r="N541" s="126"/>
      <c r="Q541" s="126"/>
    </row>
    <row r="542">
      <c r="E542" s="126"/>
      <c r="H542" s="126"/>
      <c r="K542" s="126"/>
      <c r="N542" s="126"/>
      <c r="Q542" s="126"/>
    </row>
    <row r="543">
      <c r="E543" s="126"/>
      <c r="H543" s="126"/>
      <c r="K543" s="126"/>
      <c r="N543" s="126"/>
      <c r="Q543" s="126"/>
    </row>
    <row r="544">
      <c r="E544" s="126"/>
      <c r="H544" s="126"/>
      <c r="K544" s="126"/>
      <c r="N544" s="126"/>
      <c r="Q544" s="126"/>
    </row>
    <row r="545">
      <c r="E545" s="126"/>
      <c r="H545" s="126"/>
      <c r="K545" s="126"/>
      <c r="N545" s="126"/>
      <c r="Q545" s="126"/>
    </row>
    <row r="546">
      <c r="E546" s="126"/>
      <c r="H546" s="126"/>
      <c r="K546" s="126"/>
      <c r="N546" s="126"/>
      <c r="Q546" s="126"/>
    </row>
    <row r="547">
      <c r="E547" s="126"/>
      <c r="H547" s="126"/>
      <c r="K547" s="126"/>
      <c r="N547" s="126"/>
      <c r="Q547" s="126"/>
    </row>
    <row r="548">
      <c r="E548" s="126"/>
      <c r="H548" s="126"/>
      <c r="K548" s="126"/>
      <c r="N548" s="126"/>
      <c r="Q548" s="126"/>
    </row>
    <row r="549">
      <c r="E549" s="126"/>
      <c r="H549" s="126"/>
      <c r="K549" s="126"/>
      <c r="N549" s="126"/>
      <c r="Q549" s="126"/>
    </row>
    <row r="550">
      <c r="E550" s="126"/>
      <c r="H550" s="126"/>
      <c r="K550" s="126"/>
      <c r="N550" s="126"/>
      <c r="Q550" s="126"/>
    </row>
    <row r="551">
      <c r="E551" s="126"/>
      <c r="H551" s="126"/>
      <c r="K551" s="126"/>
      <c r="N551" s="126"/>
      <c r="Q551" s="126"/>
    </row>
    <row r="552">
      <c r="E552" s="126"/>
      <c r="H552" s="126"/>
      <c r="K552" s="126"/>
      <c r="N552" s="126"/>
      <c r="Q552" s="126"/>
    </row>
    <row r="553">
      <c r="E553" s="126"/>
      <c r="H553" s="126"/>
      <c r="K553" s="126"/>
      <c r="N553" s="126"/>
      <c r="Q553" s="126"/>
    </row>
    <row r="554">
      <c r="E554" s="126"/>
      <c r="H554" s="126"/>
      <c r="K554" s="126"/>
      <c r="N554" s="126"/>
      <c r="Q554" s="126"/>
    </row>
    <row r="555">
      <c r="E555" s="126"/>
      <c r="H555" s="126"/>
      <c r="K555" s="126"/>
      <c r="N555" s="126"/>
      <c r="Q555" s="126"/>
    </row>
    <row r="556">
      <c r="E556" s="126"/>
      <c r="H556" s="126"/>
      <c r="K556" s="126"/>
      <c r="N556" s="126"/>
      <c r="Q556" s="126"/>
    </row>
    <row r="557">
      <c r="E557" s="126"/>
      <c r="H557" s="126"/>
      <c r="K557" s="126"/>
      <c r="N557" s="126"/>
      <c r="Q557" s="126"/>
    </row>
    <row r="558">
      <c r="E558" s="126"/>
      <c r="H558" s="126"/>
      <c r="K558" s="126"/>
      <c r="N558" s="126"/>
      <c r="Q558" s="126"/>
    </row>
    <row r="559">
      <c r="E559" s="126"/>
      <c r="H559" s="126"/>
      <c r="K559" s="126"/>
      <c r="N559" s="126"/>
      <c r="Q559" s="126"/>
    </row>
    <row r="560">
      <c r="E560" s="126"/>
      <c r="H560" s="126"/>
      <c r="K560" s="126"/>
      <c r="N560" s="126"/>
      <c r="Q560" s="126"/>
    </row>
    <row r="561">
      <c r="E561" s="126"/>
      <c r="H561" s="126"/>
      <c r="K561" s="126"/>
      <c r="N561" s="126"/>
      <c r="Q561" s="126"/>
    </row>
    <row r="562">
      <c r="E562" s="126"/>
      <c r="H562" s="126"/>
      <c r="K562" s="126"/>
      <c r="N562" s="126"/>
      <c r="Q562" s="126"/>
    </row>
    <row r="563">
      <c r="E563" s="126"/>
      <c r="H563" s="126"/>
      <c r="K563" s="126"/>
      <c r="N563" s="126"/>
      <c r="Q563" s="126"/>
    </row>
    <row r="564">
      <c r="E564" s="126"/>
      <c r="H564" s="126"/>
      <c r="K564" s="126"/>
      <c r="N564" s="126"/>
      <c r="Q564" s="126"/>
    </row>
    <row r="565">
      <c r="E565" s="126"/>
      <c r="H565" s="126"/>
      <c r="K565" s="126"/>
      <c r="N565" s="126"/>
      <c r="Q565" s="126"/>
    </row>
    <row r="566">
      <c r="E566" s="126"/>
      <c r="H566" s="126"/>
      <c r="K566" s="126"/>
      <c r="N566" s="126"/>
      <c r="Q566" s="126"/>
    </row>
    <row r="567">
      <c r="E567" s="126"/>
      <c r="H567" s="126"/>
      <c r="K567" s="126"/>
      <c r="N567" s="126"/>
      <c r="Q567" s="126"/>
    </row>
    <row r="568">
      <c r="E568" s="126"/>
      <c r="H568" s="126"/>
      <c r="K568" s="126"/>
      <c r="N568" s="126"/>
      <c r="Q568" s="126"/>
    </row>
    <row r="569">
      <c r="E569" s="126"/>
      <c r="H569" s="126"/>
      <c r="K569" s="126"/>
      <c r="N569" s="126"/>
      <c r="Q569" s="126"/>
    </row>
    <row r="570">
      <c r="E570" s="126"/>
      <c r="H570" s="126"/>
      <c r="K570" s="126"/>
      <c r="N570" s="126"/>
      <c r="Q570" s="126"/>
    </row>
    <row r="571">
      <c r="E571" s="126"/>
      <c r="H571" s="126"/>
      <c r="K571" s="126"/>
      <c r="N571" s="126"/>
      <c r="Q571" s="126"/>
    </row>
    <row r="572">
      <c r="E572" s="126"/>
      <c r="H572" s="126"/>
      <c r="K572" s="126"/>
      <c r="N572" s="126"/>
      <c r="Q572" s="126"/>
    </row>
    <row r="573">
      <c r="E573" s="126"/>
      <c r="H573" s="126"/>
      <c r="K573" s="126"/>
      <c r="N573" s="126"/>
      <c r="Q573" s="126"/>
    </row>
    <row r="574">
      <c r="E574" s="126"/>
      <c r="H574" s="126"/>
      <c r="K574" s="126"/>
      <c r="N574" s="126"/>
      <c r="Q574" s="126"/>
    </row>
    <row r="575">
      <c r="E575" s="126"/>
      <c r="H575" s="126"/>
      <c r="K575" s="126"/>
      <c r="N575" s="126"/>
      <c r="Q575" s="126"/>
    </row>
    <row r="576">
      <c r="E576" s="126"/>
      <c r="H576" s="126"/>
      <c r="K576" s="126"/>
      <c r="N576" s="126"/>
      <c r="Q576" s="126"/>
    </row>
    <row r="577">
      <c r="E577" s="126"/>
      <c r="H577" s="126"/>
      <c r="K577" s="126"/>
      <c r="N577" s="126"/>
      <c r="Q577" s="126"/>
    </row>
    <row r="578">
      <c r="E578" s="126"/>
      <c r="H578" s="126"/>
      <c r="K578" s="126"/>
      <c r="N578" s="126"/>
      <c r="Q578" s="126"/>
    </row>
    <row r="579">
      <c r="E579" s="126"/>
      <c r="H579" s="126"/>
      <c r="K579" s="126"/>
      <c r="N579" s="126"/>
      <c r="Q579" s="126"/>
    </row>
    <row r="580">
      <c r="E580" s="126"/>
      <c r="H580" s="126"/>
      <c r="K580" s="126"/>
      <c r="N580" s="126"/>
      <c r="Q580" s="126"/>
    </row>
    <row r="581">
      <c r="E581" s="126"/>
      <c r="H581" s="126"/>
      <c r="K581" s="126"/>
      <c r="N581" s="126"/>
      <c r="Q581" s="126"/>
    </row>
    <row r="582">
      <c r="E582" s="126"/>
      <c r="H582" s="126"/>
      <c r="K582" s="126"/>
      <c r="N582" s="126"/>
      <c r="Q582" s="126"/>
    </row>
    <row r="583">
      <c r="E583" s="126"/>
      <c r="H583" s="126"/>
      <c r="K583" s="126"/>
      <c r="N583" s="126"/>
      <c r="Q583" s="126"/>
    </row>
    <row r="584">
      <c r="E584" s="126"/>
      <c r="H584" s="126"/>
      <c r="K584" s="126"/>
      <c r="N584" s="126"/>
      <c r="Q584" s="126"/>
    </row>
    <row r="585">
      <c r="E585" s="126"/>
      <c r="H585" s="126"/>
      <c r="K585" s="126"/>
      <c r="N585" s="126"/>
      <c r="Q585" s="126"/>
    </row>
    <row r="586">
      <c r="E586" s="126"/>
      <c r="H586" s="126"/>
      <c r="K586" s="126"/>
      <c r="N586" s="126"/>
      <c r="Q586" s="126"/>
    </row>
    <row r="587">
      <c r="E587" s="126"/>
      <c r="H587" s="126"/>
      <c r="K587" s="126"/>
      <c r="N587" s="126"/>
      <c r="Q587" s="126"/>
    </row>
    <row r="588">
      <c r="E588" s="126"/>
      <c r="H588" s="126"/>
      <c r="K588" s="126"/>
      <c r="N588" s="126"/>
      <c r="Q588" s="126"/>
    </row>
    <row r="589">
      <c r="E589" s="126"/>
      <c r="H589" s="126"/>
      <c r="K589" s="126"/>
      <c r="N589" s="126"/>
      <c r="Q589" s="126"/>
    </row>
    <row r="590">
      <c r="E590" s="126"/>
      <c r="H590" s="126"/>
      <c r="K590" s="126"/>
      <c r="N590" s="126"/>
      <c r="Q590" s="126"/>
    </row>
    <row r="591">
      <c r="E591" s="126"/>
      <c r="H591" s="126"/>
      <c r="K591" s="126"/>
      <c r="N591" s="126"/>
      <c r="Q591" s="126"/>
    </row>
    <row r="592">
      <c r="E592" s="126"/>
      <c r="H592" s="126"/>
      <c r="K592" s="126"/>
      <c r="N592" s="126"/>
      <c r="Q592" s="126"/>
    </row>
    <row r="593">
      <c r="E593" s="126"/>
      <c r="H593" s="126"/>
      <c r="K593" s="126"/>
      <c r="N593" s="126"/>
      <c r="Q593" s="126"/>
    </row>
    <row r="594">
      <c r="E594" s="126"/>
      <c r="H594" s="126"/>
      <c r="K594" s="126"/>
      <c r="N594" s="126"/>
      <c r="Q594" s="126"/>
    </row>
    <row r="595">
      <c r="E595" s="126"/>
      <c r="H595" s="126"/>
      <c r="K595" s="126"/>
      <c r="N595" s="126"/>
      <c r="Q595" s="126"/>
    </row>
    <row r="596">
      <c r="E596" s="126"/>
      <c r="H596" s="126"/>
      <c r="K596" s="126"/>
      <c r="N596" s="126"/>
      <c r="Q596" s="126"/>
    </row>
    <row r="597">
      <c r="E597" s="126"/>
      <c r="H597" s="126"/>
      <c r="K597" s="126"/>
      <c r="N597" s="126"/>
      <c r="Q597" s="126"/>
    </row>
    <row r="598">
      <c r="E598" s="126"/>
      <c r="H598" s="126"/>
      <c r="K598" s="126"/>
      <c r="N598" s="126"/>
      <c r="Q598" s="126"/>
    </row>
    <row r="599">
      <c r="E599" s="126"/>
      <c r="H599" s="126"/>
      <c r="K599" s="126"/>
      <c r="N599" s="126"/>
      <c r="Q599" s="126"/>
    </row>
    <row r="600">
      <c r="E600" s="126"/>
      <c r="H600" s="126"/>
      <c r="K600" s="126"/>
      <c r="N600" s="126"/>
      <c r="Q600" s="126"/>
    </row>
    <row r="601">
      <c r="E601" s="126"/>
      <c r="H601" s="126"/>
      <c r="K601" s="126"/>
      <c r="N601" s="126"/>
      <c r="Q601" s="126"/>
    </row>
    <row r="602">
      <c r="E602" s="126"/>
      <c r="H602" s="126"/>
      <c r="K602" s="126"/>
      <c r="N602" s="126"/>
      <c r="Q602" s="126"/>
    </row>
    <row r="603">
      <c r="E603" s="126"/>
      <c r="H603" s="126"/>
      <c r="K603" s="126"/>
      <c r="N603" s="126"/>
      <c r="Q603" s="126"/>
    </row>
    <row r="604">
      <c r="E604" s="126"/>
      <c r="H604" s="126"/>
      <c r="K604" s="126"/>
      <c r="N604" s="126"/>
      <c r="Q604" s="126"/>
    </row>
    <row r="605">
      <c r="E605" s="126"/>
      <c r="H605" s="126"/>
      <c r="K605" s="126"/>
      <c r="N605" s="126"/>
      <c r="Q605" s="126"/>
    </row>
    <row r="606">
      <c r="E606" s="126"/>
      <c r="H606" s="126"/>
      <c r="K606" s="126"/>
      <c r="N606" s="126"/>
      <c r="Q606" s="126"/>
    </row>
    <row r="607">
      <c r="E607" s="126"/>
      <c r="H607" s="126"/>
      <c r="K607" s="126"/>
      <c r="N607" s="126"/>
      <c r="Q607" s="126"/>
    </row>
    <row r="608">
      <c r="E608" s="126"/>
      <c r="H608" s="126"/>
      <c r="K608" s="126"/>
      <c r="N608" s="126"/>
      <c r="Q608" s="126"/>
    </row>
    <row r="609">
      <c r="E609" s="126"/>
      <c r="H609" s="126"/>
      <c r="K609" s="126"/>
      <c r="N609" s="126"/>
      <c r="Q609" s="126"/>
    </row>
    <row r="610">
      <c r="E610" s="126"/>
      <c r="H610" s="126"/>
      <c r="K610" s="126"/>
      <c r="N610" s="126"/>
      <c r="Q610" s="126"/>
    </row>
    <row r="611">
      <c r="E611" s="126"/>
      <c r="H611" s="126"/>
      <c r="K611" s="126"/>
      <c r="N611" s="126"/>
      <c r="Q611" s="126"/>
    </row>
    <row r="612">
      <c r="E612" s="126"/>
      <c r="H612" s="126"/>
      <c r="K612" s="126"/>
      <c r="N612" s="126"/>
      <c r="Q612" s="126"/>
    </row>
    <row r="613">
      <c r="E613" s="126"/>
      <c r="H613" s="126"/>
      <c r="K613" s="126"/>
      <c r="N613" s="126"/>
      <c r="Q613" s="126"/>
    </row>
    <row r="614">
      <c r="E614" s="126"/>
      <c r="H614" s="126"/>
      <c r="K614" s="126"/>
      <c r="N614" s="126"/>
      <c r="Q614" s="126"/>
    </row>
    <row r="615">
      <c r="E615" s="126"/>
      <c r="H615" s="126"/>
      <c r="K615" s="126"/>
      <c r="N615" s="126"/>
      <c r="Q615" s="126"/>
    </row>
    <row r="616">
      <c r="E616" s="126"/>
      <c r="H616" s="126"/>
      <c r="K616" s="126"/>
      <c r="N616" s="126"/>
      <c r="Q616" s="126"/>
    </row>
    <row r="617">
      <c r="E617" s="126"/>
      <c r="H617" s="126"/>
      <c r="K617" s="126"/>
      <c r="N617" s="126"/>
      <c r="Q617" s="126"/>
    </row>
    <row r="618">
      <c r="E618" s="126"/>
      <c r="H618" s="126"/>
      <c r="K618" s="126"/>
      <c r="N618" s="126"/>
      <c r="Q618" s="126"/>
    </row>
    <row r="619">
      <c r="E619" s="126"/>
      <c r="H619" s="126"/>
      <c r="K619" s="126"/>
      <c r="N619" s="126"/>
      <c r="Q619" s="126"/>
    </row>
    <row r="620">
      <c r="E620" s="126"/>
      <c r="H620" s="126"/>
      <c r="K620" s="126"/>
      <c r="N620" s="126"/>
      <c r="Q620" s="126"/>
    </row>
    <row r="621">
      <c r="E621" s="126"/>
      <c r="H621" s="126"/>
      <c r="K621" s="126"/>
      <c r="N621" s="126"/>
      <c r="Q621" s="126"/>
    </row>
    <row r="622">
      <c r="E622" s="126"/>
      <c r="H622" s="126"/>
      <c r="K622" s="126"/>
      <c r="N622" s="126"/>
      <c r="Q622" s="126"/>
    </row>
    <row r="623">
      <c r="E623" s="126"/>
      <c r="H623" s="126"/>
      <c r="K623" s="126"/>
      <c r="N623" s="126"/>
      <c r="Q623" s="126"/>
    </row>
    <row r="624">
      <c r="E624" s="126"/>
      <c r="H624" s="126"/>
      <c r="K624" s="126"/>
      <c r="N624" s="126"/>
      <c r="Q624" s="126"/>
    </row>
    <row r="625">
      <c r="E625" s="126"/>
      <c r="H625" s="126"/>
      <c r="K625" s="126"/>
      <c r="N625" s="126"/>
      <c r="Q625" s="126"/>
    </row>
    <row r="626">
      <c r="E626" s="126"/>
      <c r="H626" s="126"/>
      <c r="K626" s="126"/>
      <c r="N626" s="126"/>
      <c r="Q626" s="126"/>
    </row>
    <row r="627">
      <c r="E627" s="126"/>
      <c r="H627" s="126"/>
      <c r="K627" s="126"/>
      <c r="N627" s="126"/>
      <c r="Q627" s="126"/>
    </row>
    <row r="628">
      <c r="E628" s="126"/>
      <c r="H628" s="126"/>
      <c r="K628" s="126"/>
      <c r="N628" s="126"/>
      <c r="Q628" s="126"/>
    </row>
    <row r="629">
      <c r="E629" s="126"/>
      <c r="H629" s="126"/>
      <c r="K629" s="126"/>
      <c r="N629" s="126"/>
      <c r="Q629" s="126"/>
    </row>
    <row r="630">
      <c r="E630" s="126"/>
      <c r="H630" s="126"/>
      <c r="K630" s="126"/>
      <c r="N630" s="126"/>
      <c r="Q630" s="126"/>
    </row>
    <row r="631">
      <c r="E631" s="126"/>
      <c r="H631" s="126"/>
      <c r="K631" s="126"/>
      <c r="N631" s="126"/>
      <c r="Q631" s="126"/>
    </row>
    <row r="632">
      <c r="E632" s="126"/>
      <c r="H632" s="126"/>
      <c r="K632" s="126"/>
      <c r="N632" s="126"/>
      <c r="Q632" s="126"/>
    </row>
    <row r="633">
      <c r="E633" s="126"/>
      <c r="H633" s="126"/>
      <c r="K633" s="126"/>
      <c r="N633" s="126"/>
      <c r="Q633" s="126"/>
    </row>
    <row r="634">
      <c r="E634" s="126"/>
      <c r="H634" s="126"/>
      <c r="K634" s="126"/>
      <c r="N634" s="126"/>
      <c r="Q634" s="126"/>
    </row>
    <row r="635">
      <c r="E635" s="126"/>
      <c r="H635" s="126"/>
      <c r="K635" s="126"/>
      <c r="N635" s="126"/>
      <c r="Q635" s="126"/>
    </row>
    <row r="636">
      <c r="E636" s="126"/>
      <c r="H636" s="126"/>
      <c r="K636" s="126"/>
      <c r="N636" s="126"/>
      <c r="Q636" s="126"/>
    </row>
    <row r="637">
      <c r="E637" s="126"/>
      <c r="H637" s="126"/>
      <c r="K637" s="126"/>
      <c r="N637" s="126"/>
      <c r="Q637" s="126"/>
    </row>
    <row r="638">
      <c r="E638" s="126"/>
      <c r="H638" s="126"/>
      <c r="K638" s="126"/>
      <c r="N638" s="126"/>
      <c r="Q638" s="126"/>
    </row>
    <row r="639">
      <c r="E639" s="126"/>
      <c r="H639" s="126"/>
      <c r="K639" s="126"/>
      <c r="N639" s="126"/>
      <c r="Q639" s="126"/>
    </row>
    <row r="640">
      <c r="E640" s="126"/>
      <c r="H640" s="126"/>
      <c r="K640" s="126"/>
      <c r="N640" s="126"/>
      <c r="Q640" s="126"/>
    </row>
    <row r="641">
      <c r="E641" s="126"/>
      <c r="H641" s="126"/>
      <c r="K641" s="126"/>
      <c r="N641" s="126"/>
      <c r="Q641" s="126"/>
    </row>
    <row r="642">
      <c r="E642" s="126"/>
      <c r="H642" s="126"/>
      <c r="K642" s="126"/>
      <c r="N642" s="126"/>
      <c r="Q642" s="126"/>
    </row>
    <row r="643">
      <c r="E643" s="126"/>
      <c r="H643" s="126"/>
      <c r="K643" s="126"/>
      <c r="N643" s="126"/>
      <c r="Q643" s="126"/>
    </row>
    <row r="644">
      <c r="E644" s="126"/>
      <c r="H644" s="126"/>
      <c r="K644" s="126"/>
      <c r="N644" s="126"/>
      <c r="Q644" s="126"/>
    </row>
    <row r="645">
      <c r="E645" s="126"/>
      <c r="H645" s="126"/>
      <c r="K645" s="126"/>
      <c r="N645" s="126"/>
      <c r="Q645" s="126"/>
    </row>
    <row r="646">
      <c r="E646" s="126"/>
      <c r="H646" s="126"/>
      <c r="K646" s="126"/>
      <c r="N646" s="126"/>
      <c r="Q646" s="126"/>
    </row>
    <row r="647">
      <c r="E647" s="126"/>
      <c r="H647" s="126"/>
      <c r="K647" s="126"/>
      <c r="N647" s="126"/>
      <c r="Q647" s="126"/>
    </row>
    <row r="648">
      <c r="E648" s="126"/>
      <c r="H648" s="126"/>
      <c r="K648" s="126"/>
      <c r="N648" s="126"/>
      <c r="Q648" s="126"/>
    </row>
    <row r="649">
      <c r="E649" s="126"/>
      <c r="H649" s="126"/>
      <c r="K649" s="126"/>
      <c r="N649" s="126"/>
      <c r="Q649" s="126"/>
    </row>
    <row r="650">
      <c r="E650" s="126"/>
      <c r="H650" s="126"/>
      <c r="K650" s="126"/>
      <c r="N650" s="126"/>
      <c r="Q650" s="126"/>
    </row>
    <row r="651">
      <c r="E651" s="126"/>
      <c r="H651" s="126"/>
      <c r="K651" s="126"/>
      <c r="N651" s="126"/>
      <c r="Q651" s="126"/>
    </row>
    <row r="652">
      <c r="E652" s="126"/>
      <c r="H652" s="126"/>
      <c r="K652" s="126"/>
      <c r="N652" s="126"/>
      <c r="Q652" s="126"/>
    </row>
    <row r="653">
      <c r="E653" s="126"/>
      <c r="H653" s="126"/>
      <c r="K653" s="126"/>
      <c r="N653" s="126"/>
      <c r="Q653" s="126"/>
    </row>
    <row r="654">
      <c r="E654" s="126"/>
      <c r="H654" s="126"/>
      <c r="K654" s="126"/>
      <c r="N654" s="126"/>
      <c r="Q654" s="126"/>
    </row>
    <row r="655">
      <c r="E655" s="126"/>
      <c r="H655" s="126"/>
      <c r="K655" s="126"/>
      <c r="N655" s="126"/>
      <c r="Q655" s="126"/>
    </row>
    <row r="656">
      <c r="E656" s="126"/>
      <c r="H656" s="126"/>
      <c r="K656" s="126"/>
      <c r="N656" s="126"/>
      <c r="Q656" s="126"/>
    </row>
    <row r="657">
      <c r="E657" s="126"/>
      <c r="H657" s="126"/>
      <c r="K657" s="126"/>
      <c r="N657" s="126"/>
      <c r="Q657" s="126"/>
    </row>
    <row r="658">
      <c r="E658" s="126"/>
      <c r="H658" s="126"/>
      <c r="K658" s="126"/>
      <c r="N658" s="126"/>
      <c r="Q658" s="126"/>
    </row>
    <row r="659">
      <c r="E659" s="126"/>
      <c r="H659" s="126"/>
      <c r="K659" s="126"/>
      <c r="N659" s="126"/>
      <c r="Q659" s="126"/>
    </row>
    <row r="660">
      <c r="E660" s="126"/>
      <c r="H660" s="126"/>
      <c r="K660" s="126"/>
      <c r="N660" s="126"/>
      <c r="Q660" s="126"/>
    </row>
    <row r="661">
      <c r="E661" s="126"/>
      <c r="H661" s="126"/>
      <c r="K661" s="126"/>
      <c r="N661" s="126"/>
      <c r="Q661" s="126"/>
    </row>
    <row r="662">
      <c r="E662" s="126"/>
      <c r="H662" s="126"/>
      <c r="K662" s="126"/>
      <c r="N662" s="126"/>
      <c r="Q662" s="126"/>
    </row>
    <row r="663">
      <c r="E663" s="126"/>
      <c r="H663" s="126"/>
      <c r="K663" s="126"/>
      <c r="N663" s="126"/>
      <c r="Q663" s="126"/>
    </row>
    <row r="664">
      <c r="E664" s="126"/>
      <c r="H664" s="126"/>
      <c r="K664" s="126"/>
      <c r="N664" s="126"/>
      <c r="Q664" s="126"/>
    </row>
    <row r="665">
      <c r="E665" s="126"/>
      <c r="H665" s="126"/>
      <c r="K665" s="126"/>
      <c r="N665" s="126"/>
      <c r="Q665" s="126"/>
    </row>
    <row r="666">
      <c r="E666" s="126"/>
      <c r="H666" s="126"/>
      <c r="K666" s="126"/>
      <c r="N666" s="126"/>
      <c r="Q666" s="126"/>
    </row>
    <row r="667">
      <c r="E667" s="126"/>
      <c r="H667" s="126"/>
      <c r="K667" s="126"/>
      <c r="N667" s="126"/>
      <c r="Q667" s="126"/>
    </row>
    <row r="668">
      <c r="E668" s="126"/>
      <c r="H668" s="126"/>
      <c r="K668" s="126"/>
      <c r="N668" s="126"/>
      <c r="Q668" s="126"/>
    </row>
    <row r="669">
      <c r="E669" s="126"/>
      <c r="H669" s="126"/>
      <c r="K669" s="126"/>
      <c r="N669" s="126"/>
      <c r="Q669" s="126"/>
    </row>
    <row r="670">
      <c r="E670" s="126"/>
      <c r="H670" s="126"/>
      <c r="K670" s="126"/>
      <c r="N670" s="126"/>
      <c r="Q670" s="126"/>
    </row>
    <row r="671">
      <c r="E671" s="126"/>
      <c r="H671" s="126"/>
      <c r="K671" s="126"/>
      <c r="N671" s="126"/>
      <c r="Q671" s="126"/>
    </row>
    <row r="672">
      <c r="E672" s="126"/>
      <c r="H672" s="126"/>
      <c r="K672" s="126"/>
      <c r="N672" s="126"/>
      <c r="Q672" s="126"/>
    </row>
    <row r="673">
      <c r="E673" s="126"/>
      <c r="H673" s="126"/>
      <c r="K673" s="126"/>
      <c r="N673" s="126"/>
      <c r="Q673" s="126"/>
    </row>
    <row r="674">
      <c r="E674" s="126"/>
      <c r="H674" s="126"/>
      <c r="K674" s="126"/>
      <c r="N674" s="126"/>
      <c r="Q674" s="126"/>
    </row>
    <row r="675">
      <c r="E675" s="126"/>
      <c r="H675" s="126"/>
      <c r="K675" s="126"/>
      <c r="N675" s="126"/>
      <c r="Q675" s="126"/>
    </row>
    <row r="676">
      <c r="E676" s="126"/>
      <c r="H676" s="126"/>
      <c r="K676" s="126"/>
      <c r="N676" s="126"/>
      <c r="Q676" s="126"/>
    </row>
    <row r="677">
      <c r="E677" s="126"/>
      <c r="H677" s="126"/>
      <c r="K677" s="126"/>
      <c r="N677" s="126"/>
      <c r="Q677" s="126"/>
    </row>
    <row r="678">
      <c r="E678" s="126"/>
      <c r="H678" s="126"/>
      <c r="K678" s="126"/>
      <c r="N678" s="126"/>
      <c r="Q678" s="126"/>
    </row>
    <row r="679">
      <c r="E679" s="126"/>
      <c r="H679" s="126"/>
      <c r="K679" s="126"/>
      <c r="N679" s="126"/>
      <c r="Q679" s="126"/>
    </row>
    <row r="680">
      <c r="E680" s="126"/>
      <c r="H680" s="126"/>
      <c r="K680" s="126"/>
      <c r="N680" s="126"/>
      <c r="Q680" s="126"/>
    </row>
    <row r="681">
      <c r="E681" s="126"/>
      <c r="H681" s="126"/>
      <c r="K681" s="126"/>
      <c r="N681" s="126"/>
      <c r="Q681" s="126"/>
    </row>
    <row r="682">
      <c r="E682" s="126"/>
      <c r="H682" s="126"/>
      <c r="K682" s="126"/>
      <c r="N682" s="126"/>
      <c r="Q682" s="126"/>
    </row>
    <row r="683">
      <c r="E683" s="126"/>
      <c r="H683" s="126"/>
      <c r="K683" s="126"/>
      <c r="N683" s="126"/>
      <c r="Q683" s="126"/>
    </row>
    <row r="684">
      <c r="E684" s="126"/>
      <c r="H684" s="126"/>
      <c r="K684" s="126"/>
      <c r="N684" s="126"/>
      <c r="Q684" s="126"/>
    </row>
    <row r="685">
      <c r="E685" s="126"/>
      <c r="H685" s="126"/>
      <c r="K685" s="126"/>
      <c r="N685" s="126"/>
      <c r="Q685" s="126"/>
    </row>
    <row r="686">
      <c r="E686" s="126"/>
      <c r="H686" s="126"/>
      <c r="K686" s="126"/>
      <c r="N686" s="126"/>
      <c r="Q686" s="126"/>
    </row>
    <row r="687">
      <c r="E687" s="126"/>
      <c r="H687" s="126"/>
      <c r="K687" s="126"/>
      <c r="N687" s="126"/>
      <c r="Q687" s="126"/>
    </row>
    <row r="688">
      <c r="E688" s="126"/>
      <c r="H688" s="126"/>
      <c r="K688" s="126"/>
      <c r="N688" s="126"/>
      <c r="Q688" s="126"/>
    </row>
    <row r="689">
      <c r="E689" s="126"/>
      <c r="H689" s="126"/>
      <c r="K689" s="126"/>
      <c r="N689" s="126"/>
      <c r="Q689" s="126"/>
    </row>
    <row r="690">
      <c r="E690" s="126"/>
      <c r="H690" s="126"/>
      <c r="K690" s="126"/>
      <c r="N690" s="126"/>
      <c r="Q690" s="126"/>
    </row>
    <row r="691">
      <c r="E691" s="126"/>
      <c r="H691" s="126"/>
      <c r="K691" s="126"/>
      <c r="N691" s="126"/>
      <c r="Q691" s="126"/>
    </row>
    <row r="692">
      <c r="E692" s="126"/>
      <c r="H692" s="126"/>
      <c r="K692" s="126"/>
      <c r="N692" s="126"/>
      <c r="Q692" s="126"/>
    </row>
    <row r="693">
      <c r="E693" s="126"/>
      <c r="H693" s="126"/>
      <c r="K693" s="126"/>
      <c r="N693" s="126"/>
      <c r="Q693" s="126"/>
    </row>
    <row r="694">
      <c r="E694" s="126"/>
      <c r="H694" s="126"/>
      <c r="K694" s="126"/>
      <c r="N694" s="126"/>
      <c r="Q694" s="126"/>
    </row>
    <row r="695">
      <c r="E695" s="126"/>
      <c r="H695" s="126"/>
      <c r="K695" s="126"/>
      <c r="N695" s="126"/>
      <c r="Q695" s="126"/>
    </row>
    <row r="696">
      <c r="E696" s="126"/>
      <c r="H696" s="126"/>
      <c r="K696" s="126"/>
      <c r="N696" s="126"/>
      <c r="Q696" s="126"/>
    </row>
    <row r="697">
      <c r="E697" s="126"/>
      <c r="H697" s="126"/>
      <c r="K697" s="126"/>
      <c r="N697" s="126"/>
      <c r="Q697" s="126"/>
    </row>
    <row r="698">
      <c r="E698" s="126"/>
      <c r="H698" s="126"/>
      <c r="K698" s="126"/>
      <c r="N698" s="126"/>
      <c r="Q698" s="126"/>
    </row>
    <row r="699">
      <c r="E699" s="126"/>
      <c r="H699" s="126"/>
      <c r="K699" s="126"/>
      <c r="N699" s="126"/>
      <c r="Q699" s="126"/>
    </row>
    <row r="700">
      <c r="E700" s="126"/>
      <c r="H700" s="126"/>
      <c r="K700" s="126"/>
      <c r="N700" s="126"/>
      <c r="Q700" s="126"/>
    </row>
    <row r="701">
      <c r="E701" s="126"/>
      <c r="H701" s="126"/>
      <c r="K701" s="126"/>
      <c r="N701" s="126"/>
      <c r="Q701" s="126"/>
    </row>
    <row r="702">
      <c r="E702" s="126"/>
      <c r="H702" s="126"/>
      <c r="K702" s="126"/>
      <c r="N702" s="126"/>
      <c r="Q702" s="126"/>
    </row>
    <row r="703">
      <c r="E703" s="126"/>
      <c r="H703" s="126"/>
      <c r="K703" s="126"/>
      <c r="N703" s="126"/>
      <c r="Q703" s="126"/>
    </row>
    <row r="704">
      <c r="E704" s="126"/>
      <c r="H704" s="126"/>
      <c r="K704" s="126"/>
      <c r="N704" s="126"/>
      <c r="Q704" s="126"/>
    </row>
    <row r="705">
      <c r="E705" s="126"/>
      <c r="H705" s="126"/>
      <c r="K705" s="126"/>
      <c r="N705" s="126"/>
      <c r="Q705" s="126"/>
    </row>
    <row r="706">
      <c r="E706" s="126"/>
      <c r="H706" s="126"/>
      <c r="K706" s="126"/>
      <c r="N706" s="126"/>
      <c r="Q706" s="126"/>
    </row>
    <row r="707">
      <c r="E707" s="126"/>
      <c r="H707" s="126"/>
      <c r="K707" s="126"/>
      <c r="N707" s="126"/>
      <c r="Q707" s="126"/>
    </row>
    <row r="708">
      <c r="E708" s="126"/>
      <c r="H708" s="126"/>
      <c r="K708" s="126"/>
      <c r="N708" s="126"/>
      <c r="Q708" s="126"/>
    </row>
    <row r="709">
      <c r="E709" s="126"/>
      <c r="H709" s="126"/>
      <c r="K709" s="126"/>
      <c r="N709" s="126"/>
      <c r="Q709" s="126"/>
    </row>
    <row r="710">
      <c r="E710" s="126"/>
      <c r="H710" s="126"/>
      <c r="K710" s="126"/>
      <c r="N710" s="126"/>
      <c r="Q710" s="126"/>
    </row>
    <row r="711">
      <c r="E711" s="126"/>
      <c r="H711" s="126"/>
      <c r="K711" s="126"/>
      <c r="N711" s="126"/>
      <c r="Q711" s="126"/>
    </row>
    <row r="712">
      <c r="E712" s="126"/>
      <c r="H712" s="126"/>
      <c r="K712" s="126"/>
      <c r="N712" s="126"/>
      <c r="Q712" s="126"/>
    </row>
    <row r="713">
      <c r="E713" s="126"/>
      <c r="H713" s="126"/>
      <c r="K713" s="126"/>
      <c r="N713" s="126"/>
      <c r="Q713" s="126"/>
    </row>
    <row r="714">
      <c r="E714" s="126"/>
      <c r="H714" s="126"/>
      <c r="K714" s="126"/>
      <c r="N714" s="126"/>
      <c r="Q714" s="126"/>
    </row>
    <row r="715">
      <c r="E715" s="126"/>
      <c r="H715" s="126"/>
      <c r="K715" s="126"/>
      <c r="N715" s="126"/>
      <c r="Q715" s="126"/>
    </row>
    <row r="716">
      <c r="E716" s="126"/>
      <c r="H716" s="126"/>
      <c r="K716" s="126"/>
      <c r="N716" s="126"/>
      <c r="Q716" s="126"/>
    </row>
    <row r="717">
      <c r="E717" s="126"/>
      <c r="H717" s="126"/>
      <c r="K717" s="126"/>
      <c r="N717" s="126"/>
      <c r="Q717" s="126"/>
    </row>
    <row r="718">
      <c r="E718" s="126"/>
      <c r="H718" s="126"/>
      <c r="K718" s="126"/>
      <c r="N718" s="126"/>
      <c r="Q718" s="126"/>
    </row>
    <row r="719">
      <c r="E719" s="126"/>
      <c r="H719" s="126"/>
      <c r="K719" s="126"/>
      <c r="N719" s="126"/>
      <c r="Q719" s="126"/>
    </row>
    <row r="720">
      <c r="E720" s="126"/>
      <c r="H720" s="126"/>
      <c r="K720" s="126"/>
      <c r="N720" s="126"/>
      <c r="Q720" s="126"/>
    </row>
    <row r="721">
      <c r="E721" s="126"/>
      <c r="H721" s="126"/>
      <c r="K721" s="126"/>
      <c r="N721" s="126"/>
      <c r="Q721" s="126"/>
    </row>
    <row r="722">
      <c r="E722" s="126"/>
      <c r="H722" s="126"/>
      <c r="K722" s="126"/>
      <c r="N722" s="126"/>
      <c r="Q722" s="126"/>
    </row>
    <row r="723">
      <c r="E723" s="126"/>
      <c r="H723" s="126"/>
      <c r="K723" s="126"/>
      <c r="N723" s="126"/>
      <c r="Q723" s="126"/>
    </row>
    <row r="724">
      <c r="E724" s="126"/>
      <c r="H724" s="126"/>
      <c r="K724" s="126"/>
      <c r="N724" s="126"/>
      <c r="Q724" s="126"/>
    </row>
    <row r="725">
      <c r="E725" s="126"/>
      <c r="H725" s="126"/>
      <c r="K725" s="126"/>
      <c r="N725" s="126"/>
      <c r="Q725" s="126"/>
    </row>
    <row r="726">
      <c r="E726" s="126"/>
      <c r="H726" s="126"/>
      <c r="K726" s="126"/>
      <c r="N726" s="126"/>
      <c r="Q726" s="126"/>
    </row>
    <row r="727">
      <c r="E727" s="126"/>
      <c r="H727" s="126"/>
      <c r="K727" s="126"/>
      <c r="N727" s="126"/>
      <c r="Q727" s="126"/>
    </row>
    <row r="728">
      <c r="E728" s="126"/>
      <c r="H728" s="126"/>
      <c r="K728" s="126"/>
      <c r="N728" s="126"/>
      <c r="Q728" s="126"/>
    </row>
    <row r="729">
      <c r="E729" s="126"/>
      <c r="H729" s="126"/>
      <c r="K729" s="126"/>
      <c r="N729" s="126"/>
      <c r="Q729" s="126"/>
    </row>
    <row r="730">
      <c r="E730" s="126"/>
      <c r="H730" s="126"/>
      <c r="K730" s="126"/>
      <c r="N730" s="126"/>
      <c r="Q730" s="126"/>
    </row>
    <row r="731">
      <c r="E731" s="126"/>
      <c r="H731" s="126"/>
      <c r="K731" s="126"/>
      <c r="N731" s="126"/>
      <c r="Q731" s="126"/>
    </row>
    <row r="732">
      <c r="E732" s="126"/>
      <c r="H732" s="126"/>
      <c r="K732" s="126"/>
      <c r="N732" s="126"/>
      <c r="Q732" s="126"/>
    </row>
    <row r="733">
      <c r="E733" s="126"/>
      <c r="H733" s="126"/>
      <c r="K733" s="126"/>
      <c r="N733" s="126"/>
      <c r="Q733" s="126"/>
    </row>
    <row r="734">
      <c r="E734" s="126"/>
      <c r="H734" s="126"/>
      <c r="K734" s="126"/>
      <c r="N734" s="126"/>
      <c r="Q734" s="126"/>
    </row>
    <row r="735">
      <c r="E735" s="126"/>
      <c r="H735" s="126"/>
      <c r="K735" s="126"/>
      <c r="N735" s="126"/>
      <c r="Q735" s="126"/>
    </row>
    <row r="736">
      <c r="E736" s="126"/>
      <c r="H736" s="126"/>
      <c r="K736" s="126"/>
      <c r="N736" s="126"/>
      <c r="Q736" s="126"/>
    </row>
    <row r="737">
      <c r="E737" s="126"/>
      <c r="H737" s="126"/>
      <c r="K737" s="126"/>
      <c r="N737" s="126"/>
      <c r="Q737" s="126"/>
    </row>
    <row r="738">
      <c r="E738" s="126"/>
      <c r="H738" s="126"/>
      <c r="K738" s="126"/>
      <c r="N738" s="126"/>
      <c r="Q738" s="126"/>
    </row>
    <row r="739">
      <c r="E739" s="126"/>
      <c r="H739" s="126"/>
      <c r="K739" s="126"/>
      <c r="N739" s="126"/>
      <c r="Q739" s="126"/>
    </row>
    <row r="740">
      <c r="E740" s="126"/>
      <c r="H740" s="126"/>
      <c r="K740" s="126"/>
      <c r="N740" s="126"/>
      <c r="Q740" s="126"/>
    </row>
    <row r="741">
      <c r="E741" s="126"/>
      <c r="H741" s="126"/>
      <c r="K741" s="126"/>
      <c r="N741" s="126"/>
      <c r="Q741" s="126"/>
    </row>
    <row r="742">
      <c r="E742" s="126"/>
      <c r="H742" s="126"/>
      <c r="K742" s="126"/>
      <c r="N742" s="126"/>
      <c r="Q742" s="126"/>
    </row>
    <row r="743">
      <c r="E743" s="126"/>
      <c r="H743" s="126"/>
      <c r="K743" s="126"/>
      <c r="N743" s="126"/>
      <c r="Q743" s="126"/>
    </row>
    <row r="744">
      <c r="E744" s="126"/>
      <c r="H744" s="126"/>
      <c r="K744" s="126"/>
      <c r="N744" s="126"/>
      <c r="Q744" s="126"/>
    </row>
    <row r="745">
      <c r="E745" s="126"/>
      <c r="H745" s="126"/>
      <c r="K745" s="126"/>
      <c r="N745" s="126"/>
      <c r="Q745" s="126"/>
    </row>
    <row r="746">
      <c r="E746" s="126"/>
      <c r="H746" s="126"/>
      <c r="K746" s="126"/>
      <c r="N746" s="126"/>
      <c r="Q746" s="126"/>
    </row>
    <row r="747">
      <c r="E747" s="126"/>
      <c r="H747" s="126"/>
      <c r="K747" s="126"/>
      <c r="N747" s="126"/>
      <c r="Q747" s="126"/>
    </row>
    <row r="748">
      <c r="E748" s="126"/>
      <c r="H748" s="126"/>
      <c r="K748" s="126"/>
      <c r="N748" s="126"/>
      <c r="Q748" s="126"/>
    </row>
    <row r="749">
      <c r="E749" s="126"/>
      <c r="H749" s="126"/>
      <c r="K749" s="126"/>
      <c r="N749" s="126"/>
      <c r="Q749" s="126"/>
    </row>
    <row r="750">
      <c r="E750" s="126"/>
      <c r="H750" s="126"/>
      <c r="K750" s="126"/>
      <c r="N750" s="126"/>
      <c r="Q750" s="126"/>
    </row>
    <row r="751">
      <c r="E751" s="126"/>
      <c r="H751" s="126"/>
      <c r="K751" s="126"/>
      <c r="N751" s="126"/>
      <c r="Q751" s="126"/>
    </row>
    <row r="752">
      <c r="E752" s="126"/>
      <c r="H752" s="126"/>
      <c r="K752" s="126"/>
      <c r="N752" s="126"/>
      <c r="Q752" s="126"/>
    </row>
    <row r="753">
      <c r="E753" s="126"/>
      <c r="H753" s="126"/>
      <c r="K753" s="126"/>
      <c r="N753" s="126"/>
      <c r="Q753" s="126"/>
    </row>
    <row r="754">
      <c r="E754" s="126"/>
      <c r="H754" s="126"/>
      <c r="K754" s="126"/>
      <c r="N754" s="126"/>
      <c r="Q754" s="126"/>
    </row>
    <row r="755">
      <c r="E755" s="126"/>
      <c r="H755" s="126"/>
      <c r="K755" s="126"/>
      <c r="N755" s="126"/>
      <c r="Q755" s="126"/>
    </row>
    <row r="756">
      <c r="E756" s="126"/>
      <c r="H756" s="126"/>
      <c r="K756" s="126"/>
      <c r="N756" s="126"/>
      <c r="Q756" s="126"/>
    </row>
    <row r="757">
      <c r="E757" s="126"/>
      <c r="H757" s="126"/>
      <c r="K757" s="126"/>
      <c r="N757" s="126"/>
      <c r="Q757" s="126"/>
    </row>
    <row r="758">
      <c r="E758" s="126"/>
      <c r="H758" s="126"/>
      <c r="K758" s="126"/>
      <c r="N758" s="126"/>
      <c r="Q758" s="126"/>
    </row>
    <row r="759">
      <c r="E759" s="126"/>
      <c r="H759" s="126"/>
      <c r="K759" s="126"/>
      <c r="N759" s="126"/>
      <c r="Q759" s="126"/>
    </row>
    <row r="760">
      <c r="E760" s="126"/>
      <c r="H760" s="126"/>
      <c r="K760" s="126"/>
      <c r="N760" s="126"/>
      <c r="Q760" s="126"/>
    </row>
    <row r="761">
      <c r="E761" s="126"/>
      <c r="H761" s="126"/>
      <c r="K761" s="126"/>
      <c r="N761" s="126"/>
      <c r="Q761" s="126"/>
    </row>
    <row r="762">
      <c r="E762" s="126"/>
      <c r="H762" s="126"/>
      <c r="K762" s="126"/>
      <c r="N762" s="126"/>
      <c r="Q762" s="126"/>
    </row>
    <row r="763">
      <c r="E763" s="126"/>
      <c r="H763" s="126"/>
      <c r="K763" s="126"/>
      <c r="N763" s="126"/>
      <c r="Q763" s="126"/>
    </row>
    <row r="764">
      <c r="E764" s="126"/>
      <c r="H764" s="126"/>
      <c r="K764" s="126"/>
      <c r="N764" s="126"/>
      <c r="Q764" s="126"/>
    </row>
    <row r="765">
      <c r="E765" s="126"/>
      <c r="H765" s="126"/>
      <c r="K765" s="126"/>
      <c r="N765" s="126"/>
      <c r="Q765" s="126"/>
    </row>
    <row r="766">
      <c r="E766" s="126"/>
      <c r="H766" s="126"/>
      <c r="K766" s="126"/>
      <c r="N766" s="126"/>
      <c r="Q766" s="126"/>
    </row>
    <row r="767">
      <c r="E767" s="126"/>
      <c r="H767" s="126"/>
      <c r="K767" s="126"/>
      <c r="N767" s="126"/>
      <c r="Q767" s="126"/>
    </row>
    <row r="768">
      <c r="E768" s="126"/>
      <c r="H768" s="126"/>
      <c r="K768" s="126"/>
      <c r="N768" s="126"/>
      <c r="Q768" s="126"/>
    </row>
    <row r="769">
      <c r="E769" s="126"/>
      <c r="H769" s="126"/>
      <c r="K769" s="126"/>
      <c r="N769" s="126"/>
      <c r="Q769" s="126"/>
    </row>
    <row r="770">
      <c r="E770" s="126"/>
      <c r="H770" s="126"/>
      <c r="K770" s="126"/>
      <c r="N770" s="126"/>
      <c r="Q770" s="126"/>
    </row>
    <row r="771">
      <c r="E771" s="126"/>
      <c r="H771" s="126"/>
      <c r="K771" s="126"/>
      <c r="N771" s="126"/>
      <c r="Q771" s="126"/>
    </row>
    <row r="772">
      <c r="E772" s="126"/>
      <c r="H772" s="126"/>
      <c r="K772" s="126"/>
      <c r="N772" s="126"/>
      <c r="Q772" s="126"/>
    </row>
    <row r="773">
      <c r="E773" s="126"/>
      <c r="H773" s="126"/>
      <c r="K773" s="126"/>
      <c r="N773" s="126"/>
      <c r="Q773" s="126"/>
    </row>
    <row r="774">
      <c r="E774" s="126"/>
      <c r="H774" s="126"/>
      <c r="K774" s="126"/>
      <c r="N774" s="126"/>
      <c r="Q774" s="126"/>
    </row>
    <row r="775">
      <c r="E775" s="126"/>
      <c r="H775" s="126"/>
      <c r="K775" s="126"/>
      <c r="N775" s="126"/>
      <c r="Q775" s="126"/>
    </row>
    <row r="776">
      <c r="E776" s="126"/>
      <c r="H776" s="126"/>
      <c r="K776" s="126"/>
      <c r="N776" s="126"/>
      <c r="Q776" s="126"/>
    </row>
    <row r="777">
      <c r="E777" s="126"/>
      <c r="H777" s="126"/>
      <c r="K777" s="126"/>
      <c r="N777" s="126"/>
      <c r="Q777" s="126"/>
    </row>
    <row r="778">
      <c r="E778" s="126"/>
      <c r="H778" s="126"/>
      <c r="K778" s="126"/>
      <c r="N778" s="126"/>
      <c r="Q778" s="126"/>
    </row>
    <row r="779">
      <c r="E779" s="126"/>
      <c r="H779" s="126"/>
      <c r="K779" s="126"/>
      <c r="N779" s="126"/>
      <c r="Q779" s="126"/>
    </row>
    <row r="780">
      <c r="E780" s="126"/>
      <c r="H780" s="126"/>
      <c r="K780" s="126"/>
      <c r="N780" s="126"/>
      <c r="Q780" s="126"/>
    </row>
    <row r="781">
      <c r="E781" s="126"/>
      <c r="H781" s="126"/>
      <c r="K781" s="126"/>
      <c r="N781" s="126"/>
      <c r="Q781" s="126"/>
    </row>
    <row r="782">
      <c r="E782" s="126"/>
      <c r="H782" s="126"/>
      <c r="K782" s="126"/>
      <c r="N782" s="126"/>
      <c r="Q782" s="126"/>
    </row>
    <row r="783">
      <c r="E783" s="126"/>
      <c r="H783" s="126"/>
      <c r="K783" s="126"/>
      <c r="N783" s="126"/>
      <c r="Q783" s="126"/>
    </row>
    <row r="784">
      <c r="E784" s="126"/>
      <c r="H784" s="126"/>
      <c r="K784" s="126"/>
      <c r="N784" s="126"/>
      <c r="Q784" s="126"/>
    </row>
    <row r="785">
      <c r="E785" s="126"/>
      <c r="H785" s="126"/>
      <c r="K785" s="126"/>
      <c r="N785" s="126"/>
      <c r="Q785" s="126"/>
    </row>
    <row r="786">
      <c r="E786" s="126"/>
      <c r="H786" s="126"/>
      <c r="K786" s="126"/>
      <c r="N786" s="126"/>
      <c r="Q786" s="126"/>
    </row>
    <row r="787">
      <c r="E787" s="126"/>
      <c r="H787" s="126"/>
      <c r="K787" s="126"/>
      <c r="N787" s="126"/>
      <c r="Q787" s="126"/>
    </row>
    <row r="788">
      <c r="E788" s="126"/>
      <c r="H788" s="126"/>
      <c r="K788" s="126"/>
      <c r="N788" s="126"/>
      <c r="Q788" s="126"/>
    </row>
    <row r="789">
      <c r="E789" s="126"/>
      <c r="H789" s="126"/>
      <c r="K789" s="126"/>
      <c r="N789" s="126"/>
      <c r="Q789" s="126"/>
    </row>
    <row r="790">
      <c r="E790" s="126"/>
      <c r="H790" s="126"/>
      <c r="K790" s="126"/>
      <c r="N790" s="126"/>
      <c r="Q790" s="126"/>
    </row>
    <row r="791">
      <c r="E791" s="126"/>
      <c r="H791" s="126"/>
      <c r="K791" s="126"/>
      <c r="N791" s="126"/>
      <c r="Q791" s="126"/>
    </row>
    <row r="792">
      <c r="E792" s="126"/>
      <c r="H792" s="126"/>
      <c r="K792" s="126"/>
      <c r="N792" s="126"/>
      <c r="Q792" s="126"/>
    </row>
    <row r="793">
      <c r="E793" s="126"/>
      <c r="H793" s="126"/>
      <c r="K793" s="126"/>
      <c r="N793" s="126"/>
      <c r="Q793" s="126"/>
    </row>
    <row r="794">
      <c r="E794" s="126"/>
      <c r="H794" s="126"/>
      <c r="K794" s="126"/>
      <c r="N794" s="126"/>
      <c r="Q794" s="126"/>
    </row>
    <row r="795">
      <c r="E795" s="126"/>
      <c r="H795" s="126"/>
      <c r="K795" s="126"/>
      <c r="N795" s="126"/>
      <c r="Q795" s="126"/>
    </row>
    <row r="796">
      <c r="E796" s="126"/>
      <c r="H796" s="126"/>
      <c r="K796" s="126"/>
      <c r="N796" s="126"/>
      <c r="Q796" s="126"/>
    </row>
    <row r="797">
      <c r="E797" s="126"/>
      <c r="H797" s="126"/>
      <c r="K797" s="126"/>
      <c r="N797" s="126"/>
      <c r="Q797" s="126"/>
    </row>
    <row r="798">
      <c r="E798" s="126"/>
      <c r="H798" s="126"/>
      <c r="K798" s="126"/>
      <c r="N798" s="126"/>
      <c r="Q798" s="126"/>
    </row>
    <row r="799">
      <c r="E799" s="126"/>
      <c r="H799" s="126"/>
      <c r="K799" s="126"/>
      <c r="N799" s="126"/>
      <c r="Q799" s="126"/>
    </row>
    <row r="800">
      <c r="E800" s="126"/>
      <c r="H800" s="126"/>
      <c r="K800" s="126"/>
      <c r="N800" s="126"/>
      <c r="Q800" s="126"/>
    </row>
    <row r="801">
      <c r="E801" s="126"/>
      <c r="H801" s="126"/>
      <c r="K801" s="126"/>
      <c r="N801" s="126"/>
      <c r="Q801" s="126"/>
    </row>
    <row r="802">
      <c r="E802" s="126"/>
      <c r="H802" s="126"/>
      <c r="K802" s="126"/>
      <c r="N802" s="126"/>
      <c r="Q802" s="126"/>
    </row>
    <row r="803">
      <c r="E803" s="126"/>
      <c r="H803" s="126"/>
      <c r="K803" s="126"/>
      <c r="N803" s="126"/>
      <c r="Q803" s="126"/>
    </row>
    <row r="804">
      <c r="E804" s="126"/>
      <c r="H804" s="126"/>
      <c r="K804" s="126"/>
      <c r="N804" s="126"/>
      <c r="Q804" s="126"/>
    </row>
    <row r="805">
      <c r="E805" s="126"/>
      <c r="H805" s="126"/>
      <c r="K805" s="126"/>
      <c r="N805" s="126"/>
      <c r="Q805" s="126"/>
    </row>
    <row r="806">
      <c r="E806" s="126"/>
      <c r="H806" s="126"/>
      <c r="K806" s="126"/>
      <c r="N806" s="126"/>
      <c r="Q806" s="126"/>
    </row>
    <row r="807">
      <c r="E807" s="126"/>
      <c r="H807" s="126"/>
      <c r="K807" s="126"/>
      <c r="N807" s="126"/>
      <c r="Q807" s="126"/>
    </row>
    <row r="808">
      <c r="E808" s="126"/>
      <c r="H808" s="126"/>
      <c r="K808" s="126"/>
      <c r="N808" s="126"/>
      <c r="Q808" s="126"/>
    </row>
    <row r="809">
      <c r="E809" s="126"/>
      <c r="H809" s="126"/>
      <c r="K809" s="126"/>
      <c r="N809" s="126"/>
      <c r="Q809" s="126"/>
    </row>
    <row r="810">
      <c r="E810" s="126"/>
      <c r="H810" s="126"/>
      <c r="K810" s="126"/>
      <c r="N810" s="126"/>
      <c r="Q810" s="126"/>
    </row>
    <row r="811">
      <c r="E811" s="126"/>
      <c r="H811" s="126"/>
      <c r="K811" s="126"/>
      <c r="N811" s="126"/>
      <c r="Q811" s="126"/>
    </row>
    <row r="812">
      <c r="E812" s="126"/>
      <c r="H812" s="126"/>
      <c r="K812" s="126"/>
      <c r="N812" s="126"/>
      <c r="Q812" s="126"/>
    </row>
    <row r="813">
      <c r="E813" s="126"/>
      <c r="H813" s="126"/>
      <c r="K813" s="126"/>
      <c r="N813" s="126"/>
      <c r="Q813" s="126"/>
    </row>
    <row r="814">
      <c r="E814" s="126"/>
      <c r="H814" s="126"/>
      <c r="K814" s="126"/>
      <c r="N814" s="126"/>
      <c r="Q814" s="126"/>
    </row>
    <row r="815">
      <c r="E815" s="126"/>
      <c r="H815" s="126"/>
      <c r="K815" s="126"/>
      <c r="N815" s="126"/>
      <c r="Q815" s="126"/>
    </row>
    <row r="816">
      <c r="E816" s="126"/>
      <c r="H816" s="126"/>
      <c r="K816" s="126"/>
      <c r="N816" s="126"/>
      <c r="Q816" s="126"/>
    </row>
    <row r="817">
      <c r="E817" s="126"/>
      <c r="H817" s="126"/>
      <c r="K817" s="126"/>
      <c r="N817" s="126"/>
      <c r="Q817" s="126"/>
    </row>
    <row r="818">
      <c r="E818" s="126"/>
      <c r="H818" s="126"/>
      <c r="K818" s="126"/>
      <c r="N818" s="126"/>
      <c r="Q818" s="126"/>
    </row>
    <row r="819">
      <c r="E819" s="126"/>
      <c r="H819" s="126"/>
      <c r="K819" s="126"/>
      <c r="N819" s="126"/>
      <c r="Q819" s="126"/>
    </row>
    <row r="820">
      <c r="E820" s="126"/>
      <c r="H820" s="126"/>
      <c r="K820" s="126"/>
      <c r="N820" s="126"/>
      <c r="Q820" s="126"/>
    </row>
    <row r="821">
      <c r="E821" s="126"/>
      <c r="H821" s="126"/>
      <c r="K821" s="126"/>
      <c r="N821" s="126"/>
      <c r="Q821" s="126"/>
    </row>
    <row r="822">
      <c r="E822" s="126"/>
      <c r="H822" s="126"/>
      <c r="K822" s="126"/>
      <c r="N822" s="126"/>
      <c r="Q822" s="126"/>
    </row>
    <row r="823">
      <c r="E823" s="126"/>
      <c r="H823" s="126"/>
      <c r="K823" s="126"/>
      <c r="N823" s="126"/>
      <c r="Q823" s="126"/>
    </row>
    <row r="824">
      <c r="E824" s="126"/>
      <c r="H824" s="126"/>
      <c r="K824" s="126"/>
      <c r="N824" s="126"/>
      <c r="Q824" s="126"/>
    </row>
    <row r="825">
      <c r="E825" s="126"/>
      <c r="H825" s="126"/>
      <c r="K825" s="126"/>
      <c r="N825" s="126"/>
      <c r="Q825" s="126"/>
    </row>
    <row r="826">
      <c r="E826" s="126"/>
      <c r="H826" s="126"/>
      <c r="K826" s="126"/>
      <c r="N826" s="126"/>
      <c r="Q826" s="126"/>
    </row>
    <row r="827">
      <c r="E827" s="126"/>
      <c r="H827" s="126"/>
      <c r="K827" s="126"/>
      <c r="N827" s="126"/>
      <c r="Q827" s="126"/>
    </row>
    <row r="828">
      <c r="E828" s="126"/>
      <c r="H828" s="126"/>
      <c r="K828" s="126"/>
      <c r="N828" s="126"/>
      <c r="Q828" s="126"/>
    </row>
    <row r="829">
      <c r="E829" s="126"/>
      <c r="H829" s="126"/>
      <c r="K829" s="126"/>
      <c r="N829" s="126"/>
      <c r="Q829" s="126"/>
    </row>
    <row r="830">
      <c r="E830" s="126"/>
      <c r="H830" s="126"/>
      <c r="K830" s="126"/>
      <c r="N830" s="126"/>
      <c r="Q830" s="126"/>
    </row>
    <row r="831">
      <c r="E831" s="126"/>
      <c r="H831" s="126"/>
      <c r="K831" s="126"/>
      <c r="N831" s="126"/>
      <c r="Q831" s="126"/>
    </row>
    <row r="832">
      <c r="E832" s="126"/>
      <c r="H832" s="126"/>
      <c r="K832" s="126"/>
      <c r="N832" s="126"/>
      <c r="Q832" s="126"/>
    </row>
    <row r="833">
      <c r="E833" s="126"/>
      <c r="H833" s="126"/>
      <c r="K833" s="126"/>
      <c r="N833" s="126"/>
      <c r="Q833" s="126"/>
    </row>
    <row r="834">
      <c r="E834" s="126"/>
      <c r="H834" s="126"/>
      <c r="K834" s="126"/>
      <c r="N834" s="126"/>
      <c r="Q834" s="126"/>
    </row>
    <row r="835">
      <c r="E835" s="126"/>
      <c r="H835" s="126"/>
      <c r="K835" s="126"/>
      <c r="N835" s="126"/>
      <c r="Q835" s="126"/>
    </row>
    <row r="836">
      <c r="E836" s="126"/>
      <c r="H836" s="126"/>
      <c r="K836" s="126"/>
      <c r="N836" s="126"/>
      <c r="Q836" s="126"/>
    </row>
    <row r="837">
      <c r="E837" s="126"/>
      <c r="H837" s="126"/>
      <c r="K837" s="126"/>
      <c r="N837" s="126"/>
      <c r="Q837" s="126"/>
    </row>
    <row r="838">
      <c r="E838" s="126"/>
      <c r="H838" s="126"/>
      <c r="K838" s="126"/>
      <c r="N838" s="126"/>
      <c r="Q838" s="126"/>
    </row>
    <row r="839">
      <c r="E839" s="126"/>
      <c r="H839" s="126"/>
      <c r="K839" s="126"/>
      <c r="N839" s="126"/>
      <c r="Q839" s="126"/>
    </row>
    <row r="840">
      <c r="E840" s="126"/>
      <c r="H840" s="126"/>
      <c r="K840" s="126"/>
      <c r="N840" s="126"/>
      <c r="Q840" s="126"/>
    </row>
    <row r="841">
      <c r="E841" s="126"/>
      <c r="H841" s="126"/>
      <c r="K841" s="126"/>
      <c r="N841" s="126"/>
      <c r="Q841" s="126"/>
    </row>
    <row r="842">
      <c r="E842" s="126"/>
      <c r="H842" s="126"/>
      <c r="K842" s="126"/>
      <c r="N842" s="126"/>
      <c r="Q842" s="126"/>
    </row>
    <row r="843">
      <c r="E843" s="126"/>
      <c r="H843" s="126"/>
      <c r="K843" s="126"/>
      <c r="N843" s="126"/>
      <c r="Q843" s="126"/>
    </row>
    <row r="844">
      <c r="E844" s="126"/>
      <c r="H844" s="126"/>
      <c r="K844" s="126"/>
      <c r="N844" s="126"/>
      <c r="Q844" s="126"/>
    </row>
    <row r="845">
      <c r="E845" s="126"/>
      <c r="H845" s="126"/>
      <c r="K845" s="126"/>
      <c r="N845" s="126"/>
      <c r="Q845" s="126"/>
    </row>
    <row r="846">
      <c r="E846" s="126"/>
      <c r="H846" s="126"/>
      <c r="K846" s="126"/>
      <c r="N846" s="126"/>
      <c r="Q846" s="126"/>
    </row>
    <row r="847">
      <c r="E847" s="126"/>
      <c r="H847" s="126"/>
      <c r="K847" s="126"/>
      <c r="N847" s="126"/>
      <c r="Q847" s="126"/>
    </row>
    <row r="848">
      <c r="E848" s="126"/>
      <c r="H848" s="126"/>
      <c r="K848" s="126"/>
      <c r="N848" s="126"/>
      <c r="Q848" s="126"/>
    </row>
    <row r="849">
      <c r="E849" s="126"/>
      <c r="H849" s="126"/>
      <c r="K849" s="126"/>
      <c r="N849" s="126"/>
      <c r="Q849" s="126"/>
    </row>
    <row r="850">
      <c r="E850" s="126"/>
      <c r="H850" s="126"/>
      <c r="K850" s="126"/>
      <c r="N850" s="126"/>
      <c r="Q850" s="126"/>
    </row>
    <row r="851">
      <c r="E851" s="126"/>
      <c r="H851" s="126"/>
      <c r="K851" s="126"/>
      <c r="N851" s="126"/>
      <c r="Q851" s="126"/>
    </row>
    <row r="852">
      <c r="E852" s="126"/>
      <c r="H852" s="126"/>
      <c r="K852" s="126"/>
      <c r="N852" s="126"/>
      <c r="Q852" s="126"/>
    </row>
    <row r="853">
      <c r="E853" s="126"/>
      <c r="H853" s="126"/>
      <c r="K853" s="126"/>
      <c r="N853" s="126"/>
      <c r="Q853" s="126"/>
    </row>
    <row r="854">
      <c r="E854" s="126"/>
      <c r="H854" s="126"/>
      <c r="K854" s="126"/>
      <c r="N854" s="126"/>
      <c r="Q854" s="126"/>
    </row>
    <row r="855">
      <c r="E855" s="126"/>
      <c r="H855" s="126"/>
      <c r="K855" s="126"/>
      <c r="N855" s="126"/>
      <c r="Q855" s="126"/>
    </row>
    <row r="856">
      <c r="E856" s="126"/>
      <c r="H856" s="126"/>
      <c r="K856" s="126"/>
      <c r="N856" s="126"/>
      <c r="Q856" s="126"/>
    </row>
    <row r="857">
      <c r="E857" s="126"/>
      <c r="H857" s="126"/>
      <c r="K857" s="126"/>
      <c r="N857" s="126"/>
      <c r="Q857" s="126"/>
    </row>
    <row r="858">
      <c r="E858" s="126"/>
      <c r="H858" s="126"/>
      <c r="K858" s="126"/>
      <c r="N858" s="126"/>
      <c r="Q858" s="126"/>
    </row>
    <row r="859">
      <c r="E859" s="126"/>
      <c r="H859" s="126"/>
      <c r="K859" s="126"/>
      <c r="N859" s="126"/>
      <c r="Q859" s="126"/>
    </row>
    <row r="860">
      <c r="E860" s="126"/>
      <c r="H860" s="126"/>
      <c r="K860" s="126"/>
      <c r="N860" s="126"/>
      <c r="Q860" s="126"/>
    </row>
    <row r="861">
      <c r="E861" s="126"/>
      <c r="H861" s="126"/>
      <c r="K861" s="126"/>
      <c r="N861" s="126"/>
      <c r="Q861" s="126"/>
    </row>
    <row r="862">
      <c r="E862" s="126"/>
      <c r="H862" s="126"/>
      <c r="K862" s="126"/>
      <c r="N862" s="126"/>
      <c r="Q862" s="126"/>
    </row>
    <row r="863">
      <c r="E863" s="126"/>
      <c r="H863" s="126"/>
      <c r="K863" s="126"/>
      <c r="N863" s="126"/>
      <c r="Q863" s="126"/>
    </row>
    <row r="864">
      <c r="E864" s="126"/>
      <c r="H864" s="126"/>
      <c r="K864" s="126"/>
      <c r="N864" s="126"/>
      <c r="Q864" s="126"/>
    </row>
    <row r="865">
      <c r="E865" s="126"/>
      <c r="H865" s="126"/>
      <c r="K865" s="126"/>
      <c r="N865" s="126"/>
      <c r="Q865" s="126"/>
    </row>
    <row r="866">
      <c r="E866" s="126"/>
      <c r="H866" s="126"/>
      <c r="K866" s="126"/>
      <c r="N866" s="126"/>
      <c r="Q866" s="126"/>
    </row>
    <row r="867">
      <c r="E867" s="126"/>
      <c r="H867" s="126"/>
      <c r="K867" s="126"/>
      <c r="N867" s="126"/>
      <c r="Q867" s="126"/>
    </row>
    <row r="868">
      <c r="E868" s="126"/>
      <c r="H868" s="126"/>
      <c r="K868" s="126"/>
      <c r="N868" s="126"/>
      <c r="Q868" s="126"/>
    </row>
    <row r="869">
      <c r="E869" s="126"/>
      <c r="H869" s="126"/>
      <c r="K869" s="126"/>
      <c r="N869" s="126"/>
      <c r="Q869" s="126"/>
    </row>
    <row r="870">
      <c r="E870" s="126"/>
      <c r="H870" s="126"/>
      <c r="K870" s="126"/>
      <c r="N870" s="126"/>
      <c r="Q870" s="126"/>
    </row>
    <row r="871">
      <c r="E871" s="126"/>
      <c r="H871" s="126"/>
      <c r="K871" s="126"/>
      <c r="N871" s="126"/>
      <c r="Q871" s="126"/>
    </row>
    <row r="872">
      <c r="E872" s="126"/>
      <c r="H872" s="126"/>
      <c r="K872" s="126"/>
      <c r="N872" s="126"/>
      <c r="Q872" s="126"/>
    </row>
    <row r="873">
      <c r="E873" s="126"/>
      <c r="H873" s="126"/>
      <c r="K873" s="126"/>
      <c r="N873" s="126"/>
      <c r="Q873" s="126"/>
    </row>
    <row r="874">
      <c r="E874" s="126"/>
      <c r="H874" s="126"/>
      <c r="K874" s="126"/>
      <c r="N874" s="126"/>
      <c r="Q874" s="126"/>
    </row>
    <row r="875">
      <c r="E875" s="126"/>
      <c r="H875" s="126"/>
      <c r="K875" s="126"/>
      <c r="N875" s="126"/>
      <c r="Q875" s="126"/>
    </row>
    <row r="876">
      <c r="E876" s="126"/>
      <c r="H876" s="126"/>
      <c r="K876" s="126"/>
      <c r="N876" s="126"/>
      <c r="Q876" s="126"/>
    </row>
    <row r="877">
      <c r="E877" s="126"/>
      <c r="H877" s="126"/>
      <c r="K877" s="126"/>
      <c r="N877" s="126"/>
      <c r="Q877" s="126"/>
    </row>
    <row r="878">
      <c r="E878" s="126"/>
      <c r="H878" s="126"/>
      <c r="K878" s="126"/>
      <c r="N878" s="126"/>
      <c r="Q878" s="126"/>
    </row>
    <row r="879">
      <c r="E879" s="126"/>
      <c r="H879" s="126"/>
      <c r="K879" s="126"/>
      <c r="N879" s="126"/>
      <c r="Q879" s="126"/>
    </row>
    <row r="880">
      <c r="E880" s="126"/>
      <c r="H880" s="126"/>
      <c r="K880" s="126"/>
      <c r="N880" s="126"/>
      <c r="Q880" s="126"/>
    </row>
    <row r="881">
      <c r="E881" s="126"/>
      <c r="H881" s="126"/>
      <c r="K881" s="126"/>
      <c r="N881" s="126"/>
      <c r="Q881" s="126"/>
    </row>
    <row r="882">
      <c r="E882" s="126"/>
      <c r="H882" s="126"/>
      <c r="K882" s="126"/>
      <c r="N882" s="126"/>
      <c r="Q882" s="126"/>
    </row>
    <row r="883">
      <c r="E883" s="126"/>
      <c r="H883" s="126"/>
      <c r="K883" s="126"/>
      <c r="N883" s="126"/>
      <c r="Q883" s="126"/>
    </row>
    <row r="884">
      <c r="E884" s="126"/>
      <c r="H884" s="126"/>
      <c r="K884" s="126"/>
      <c r="N884" s="126"/>
      <c r="Q884" s="126"/>
    </row>
    <row r="885">
      <c r="E885" s="126"/>
      <c r="H885" s="126"/>
      <c r="K885" s="126"/>
      <c r="N885" s="126"/>
      <c r="Q885" s="126"/>
    </row>
    <row r="886">
      <c r="E886" s="126"/>
      <c r="H886" s="126"/>
      <c r="K886" s="126"/>
      <c r="N886" s="126"/>
      <c r="Q886" s="126"/>
    </row>
    <row r="887">
      <c r="E887" s="126"/>
      <c r="H887" s="126"/>
      <c r="K887" s="126"/>
      <c r="N887" s="126"/>
      <c r="Q887" s="126"/>
    </row>
    <row r="888">
      <c r="E888" s="126"/>
      <c r="H888" s="126"/>
      <c r="K888" s="126"/>
      <c r="N888" s="126"/>
      <c r="Q888" s="126"/>
    </row>
    <row r="889">
      <c r="E889" s="126"/>
      <c r="H889" s="126"/>
      <c r="K889" s="126"/>
      <c r="N889" s="126"/>
      <c r="Q889" s="126"/>
    </row>
    <row r="890">
      <c r="E890" s="126"/>
      <c r="H890" s="126"/>
      <c r="K890" s="126"/>
      <c r="N890" s="126"/>
      <c r="Q890" s="126"/>
    </row>
    <row r="891">
      <c r="E891" s="126"/>
      <c r="H891" s="126"/>
      <c r="K891" s="126"/>
      <c r="N891" s="126"/>
      <c r="Q891" s="126"/>
    </row>
    <row r="892">
      <c r="E892" s="126"/>
      <c r="H892" s="126"/>
      <c r="K892" s="126"/>
      <c r="N892" s="126"/>
      <c r="Q892" s="126"/>
    </row>
    <row r="893">
      <c r="E893" s="126"/>
      <c r="H893" s="126"/>
      <c r="K893" s="126"/>
      <c r="N893" s="126"/>
      <c r="Q893" s="126"/>
    </row>
    <row r="894">
      <c r="E894" s="126"/>
      <c r="H894" s="126"/>
      <c r="K894" s="126"/>
      <c r="N894" s="126"/>
      <c r="Q894" s="126"/>
    </row>
    <row r="895">
      <c r="E895" s="126"/>
      <c r="H895" s="126"/>
      <c r="K895" s="126"/>
      <c r="N895" s="126"/>
      <c r="Q895" s="126"/>
    </row>
    <row r="896">
      <c r="E896" s="126"/>
      <c r="H896" s="126"/>
      <c r="K896" s="126"/>
      <c r="N896" s="126"/>
      <c r="Q896" s="126"/>
    </row>
    <row r="897">
      <c r="E897" s="126"/>
      <c r="H897" s="126"/>
      <c r="K897" s="126"/>
      <c r="N897" s="126"/>
      <c r="Q897" s="126"/>
    </row>
    <row r="898">
      <c r="E898" s="126"/>
      <c r="H898" s="126"/>
      <c r="K898" s="126"/>
      <c r="N898" s="126"/>
      <c r="Q898" s="126"/>
    </row>
    <row r="899">
      <c r="E899" s="126"/>
      <c r="H899" s="126"/>
      <c r="K899" s="126"/>
      <c r="N899" s="126"/>
      <c r="Q899" s="126"/>
    </row>
    <row r="900">
      <c r="E900" s="126"/>
      <c r="H900" s="126"/>
      <c r="K900" s="126"/>
      <c r="N900" s="126"/>
      <c r="Q900" s="126"/>
    </row>
    <row r="901">
      <c r="E901" s="126"/>
      <c r="H901" s="126"/>
      <c r="K901" s="126"/>
      <c r="N901" s="126"/>
      <c r="Q901" s="126"/>
    </row>
    <row r="902">
      <c r="E902" s="126"/>
      <c r="H902" s="126"/>
      <c r="K902" s="126"/>
      <c r="N902" s="126"/>
      <c r="Q902" s="126"/>
    </row>
    <row r="903">
      <c r="E903" s="126"/>
      <c r="H903" s="126"/>
      <c r="K903" s="126"/>
      <c r="N903" s="126"/>
      <c r="Q903" s="126"/>
    </row>
    <row r="904">
      <c r="E904" s="126"/>
      <c r="H904" s="126"/>
      <c r="K904" s="126"/>
      <c r="N904" s="126"/>
      <c r="Q904" s="126"/>
    </row>
    <row r="905">
      <c r="E905" s="126"/>
      <c r="H905" s="126"/>
      <c r="K905" s="126"/>
      <c r="N905" s="126"/>
      <c r="Q905" s="126"/>
    </row>
    <row r="906">
      <c r="E906" s="126"/>
      <c r="H906" s="126"/>
      <c r="K906" s="126"/>
      <c r="N906" s="126"/>
      <c r="Q906" s="126"/>
    </row>
    <row r="907">
      <c r="E907" s="126"/>
      <c r="H907" s="126"/>
      <c r="K907" s="126"/>
      <c r="N907" s="126"/>
      <c r="Q907" s="126"/>
    </row>
    <row r="908">
      <c r="E908" s="126"/>
      <c r="H908" s="126"/>
      <c r="K908" s="126"/>
      <c r="N908" s="126"/>
      <c r="Q908" s="126"/>
    </row>
    <row r="909">
      <c r="E909" s="126"/>
      <c r="H909" s="126"/>
      <c r="K909" s="126"/>
      <c r="N909" s="126"/>
      <c r="Q909" s="126"/>
    </row>
    <row r="910">
      <c r="E910" s="126"/>
      <c r="H910" s="126"/>
      <c r="K910" s="126"/>
      <c r="N910" s="126"/>
      <c r="Q910" s="126"/>
    </row>
    <row r="911">
      <c r="E911" s="126"/>
      <c r="H911" s="126"/>
      <c r="K911" s="126"/>
      <c r="N911" s="126"/>
      <c r="Q911" s="126"/>
    </row>
    <row r="912">
      <c r="E912" s="126"/>
      <c r="H912" s="126"/>
      <c r="K912" s="126"/>
      <c r="N912" s="126"/>
      <c r="Q912" s="126"/>
    </row>
    <row r="913">
      <c r="E913" s="126"/>
      <c r="H913" s="126"/>
      <c r="K913" s="126"/>
      <c r="N913" s="126"/>
      <c r="Q913" s="126"/>
    </row>
    <row r="914">
      <c r="E914" s="126"/>
      <c r="H914" s="126"/>
      <c r="K914" s="126"/>
      <c r="N914" s="126"/>
      <c r="Q914" s="126"/>
    </row>
    <row r="915">
      <c r="E915" s="126"/>
      <c r="H915" s="126"/>
      <c r="K915" s="126"/>
      <c r="N915" s="126"/>
      <c r="Q915" s="126"/>
    </row>
    <row r="916">
      <c r="E916" s="126"/>
      <c r="H916" s="126"/>
      <c r="K916" s="126"/>
      <c r="N916" s="126"/>
      <c r="Q916" s="126"/>
    </row>
    <row r="917">
      <c r="E917" s="126"/>
      <c r="H917" s="126"/>
      <c r="K917" s="126"/>
      <c r="N917" s="126"/>
      <c r="Q917" s="126"/>
    </row>
    <row r="918">
      <c r="E918" s="126"/>
      <c r="H918" s="126"/>
      <c r="K918" s="126"/>
      <c r="N918" s="126"/>
      <c r="Q918" s="126"/>
    </row>
    <row r="919">
      <c r="E919" s="126"/>
      <c r="H919" s="126"/>
      <c r="K919" s="126"/>
      <c r="N919" s="126"/>
      <c r="Q919" s="126"/>
    </row>
    <row r="920">
      <c r="E920" s="126"/>
      <c r="H920" s="126"/>
      <c r="K920" s="126"/>
      <c r="N920" s="126"/>
      <c r="Q920" s="126"/>
    </row>
    <row r="921">
      <c r="E921" s="126"/>
      <c r="H921" s="126"/>
      <c r="K921" s="126"/>
      <c r="N921" s="126"/>
      <c r="Q921" s="126"/>
    </row>
    <row r="922">
      <c r="E922" s="126"/>
      <c r="H922" s="126"/>
      <c r="K922" s="126"/>
      <c r="N922" s="126"/>
      <c r="Q922" s="126"/>
    </row>
    <row r="923">
      <c r="E923" s="126"/>
      <c r="H923" s="126"/>
      <c r="K923" s="126"/>
      <c r="N923" s="126"/>
      <c r="Q923" s="126"/>
    </row>
    <row r="924">
      <c r="E924" s="126"/>
      <c r="H924" s="126"/>
      <c r="K924" s="126"/>
      <c r="N924" s="126"/>
      <c r="Q924" s="126"/>
    </row>
    <row r="925">
      <c r="E925" s="126"/>
      <c r="H925" s="126"/>
      <c r="K925" s="126"/>
      <c r="N925" s="126"/>
      <c r="Q925" s="126"/>
    </row>
    <row r="926">
      <c r="E926" s="126"/>
      <c r="H926" s="126"/>
      <c r="K926" s="126"/>
      <c r="N926" s="126"/>
      <c r="Q926" s="126"/>
    </row>
    <row r="927">
      <c r="E927" s="126"/>
      <c r="H927" s="126"/>
      <c r="K927" s="126"/>
      <c r="N927" s="126"/>
      <c r="Q927" s="126"/>
    </row>
    <row r="928">
      <c r="E928" s="126"/>
      <c r="H928" s="126"/>
      <c r="K928" s="126"/>
      <c r="N928" s="126"/>
      <c r="Q928" s="126"/>
    </row>
    <row r="929">
      <c r="E929" s="126"/>
      <c r="H929" s="126"/>
      <c r="K929" s="126"/>
      <c r="N929" s="126"/>
      <c r="Q929" s="126"/>
    </row>
    <row r="930">
      <c r="E930" s="126"/>
      <c r="H930" s="126"/>
      <c r="K930" s="126"/>
      <c r="N930" s="126"/>
      <c r="Q930" s="126"/>
    </row>
    <row r="931">
      <c r="E931" s="126"/>
      <c r="H931" s="126"/>
      <c r="K931" s="126"/>
      <c r="N931" s="126"/>
      <c r="Q931" s="126"/>
    </row>
    <row r="932">
      <c r="E932" s="126"/>
      <c r="H932" s="126"/>
      <c r="K932" s="126"/>
      <c r="N932" s="126"/>
      <c r="Q932" s="126"/>
    </row>
    <row r="933">
      <c r="E933" s="126"/>
      <c r="H933" s="126"/>
      <c r="K933" s="126"/>
      <c r="N933" s="126"/>
      <c r="Q933" s="126"/>
    </row>
    <row r="934">
      <c r="E934" s="126"/>
      <c r="H934" s="126"/>
      <c r="K934" s="126"/>
      <c r="N934" s="126"/>
      <c r="Q934" s="126"/>
    </row>
    <row r="935">
      <c r="E935" s="126"/>
      <c r="H935" s="126"/>
      <c r="K935" s="126"/>
      <c r="N935" s="126"/>
      <c r="Q935" s="126"/>
    </row>
    <row r="936">
      <c r="E936" s="126"/>
      <c r="H936" s="126"/>
      <c r="K936" s="126"/>
      <c r="N936" s="126"/>
      <c r="Q936" s="126"/>
    </row>
    <row r="937">
      <c r="E937" s="126"/>
      <c r="H937" s="126"/>
      <c r="K937" s="126"/>
      <c r="N937" s="126"/>
      <c r="Q937" s="126"/>
    </row>
    <row r="938">
      <c r="E938" s="126"/>
      <c r="H938" s="126"/>
      <c r="K938" s="126"/>
      <c r="N938" s="126"/>
      <c r="Q938" s="126"/>
    </row>
    <row r="939">
      <c r="E939" s="126"/>
      <c r="H939" s="126"/>
      <c r="K939" s="126"/>
      <c r="N939" s="126"/>
      <c r="Q939" s="126"/>
    </row>
    <row r="940">
      <c r="E940" s="126"/>
      <c r="H940" s="126"/>
      <c r="K940" s="126"/>
      <c r="N940" s="126"/>
      <c r="Q940" s="126"/>
    </row>
    <row r="941">
      <c r="E941" s="126"/>
      <c r="H941" s="126"/>
      <c r="K941" s="126"/>
      <c r="N941" s="126"/>
      <c r="Q941" s="126"/>
    </row>
    <row r="942">
      <c r="E942" s="126"/>
      <c r="H942" s="126"/>
      <c r="K942" s="126"/>
      <c r="N942" s="126"/>
      <c r="Q942" s="126"/>
    </row>
    <row r="943">
      <c r="E943" s="126"/>
      <c r="H943" s="126"/>
      <c r="K943" s="126"/>
      <c r="N943" s="126"/>
      <c r="Q943" s="126"/>
    </row>
    <row r="944">
      <c r="E944" s="126"/>
      <c r="H944" s="126"/>
      <c r="K944" s="126"/>
      <c r="N944" s="126"/>
      <c r="Q944" s="126"/>
    </row>
    <row r="945">
      <c r="E945" s="126"/>
      <c r="H945" s="126"/>
      <c r="K945" s="126"/>
      <c r="N945" s="126"/>
      <c r="Q945" s="126"/>
    </row>
    <row r="946">
      <c r="E946" s="126"/>
      <c r="H946" s="126"/>
      <c r="K946" s="126"/>
      <c r="N946" s="126"/>
      <c r="Q946" s="126"/>
    </row>
    <row r="947">
      <c r="E947" s="126"/>
      <c r="H947" s="126"/>
      <c r="K947" s="126"/>
      <c r="N947" s="126"/>
      <c r="Q947" s="126"/>
    </row>
    <row r="948">
      <c r="E948" s="126"/>
      <c r="H948" s="126"/>
      <c r="K948" s="126"/>
      <c r="N948" s="126"/>
      <c r="Q948" s="126"/>
    </row>
    <row r="949">
      <c r="E949" s="126"/>
      <c r="H949" s="126"/>
      <c r="K949" s="126"/>
      <c r="N949" s="126"/>
      <c r="Q949" s="126"/>
    </row>
    <row r="950">
      <c r="E950" s="126"/>
      <c r="H950" s="126"/>
      <c r="K950" s="126"/>
      <c r="N950" s="126"/>
      <c r="Q950" s="126"/>
    </row>
    <row r="951">
      <c r="E951" s="126"/>
      <c r="H951" s="126"/>
      <c r="K951" s="126"/>
      <c r="N951" s="126"/>
      <c r="Q951" s="126"/>
    </row>
    <row r="952">
      <c r="E952" s="126"/>
      <c r="H952" s="126"/>
      <c r="K952" s="126"/>
      <c r="N952" s="126"/>
      <c r="Q952" s="126"/>
    </row>
    <row r="953">
      <c r="E953" s="126"/>
      <c r="H953" s="126"/>
      <c r="K953" s="126"/>
      <c r="N953" s="126"/>
      <c r="Q953" s="126"/>
    </row>
    <row r="954">
      <c r="E954" s="126"/>
      <c r="H954" s="126"/>
      <c r="K954" s="126"/>
      <c r="N954" s="126"/>
      <c r="Q954" s="126"/>
    </row>
    <row r="955">
      <c r="E955" s="126"/>
      <c r="H955" s="126"/>
      <c r="K955" s="126"/>
      <c r="N955" s="126"/>
      <c r="Q955" s="126"/>
    </row>
    <row r="956">
      <c r="E956" s="126"/>
      <c r="H956" s="126"/>
      <c r="K956" s="126"/>
      <c r="N956" s="126"/>
      <c r="Q956" s="126"/>
    </row>
    <row r="957">
      <c r="E957" s="126"/>
      <c r="H957" s="126"/>
      <c r="K957" s="126"/>
      <c r="N957" s="126"/>
      <c r="Q957" s="126"/>
    </row>
    <row r="958">
      <c r="E958" s="126"/>
      <c r="H958" s="126"/>
      <c r="K958" s="126"/>
      <c r="N958" s="126"/>
      <c r="Q958" s="126"/>
    </row>
    <row r="959">
      <c r="E959" s="126"/>
      <c r="H959" s="126"/>
      <c r="K959" s="126"/>
      <c r="N959" s="126"/>
      <c r="Q959" s="126"/>
    </row>
    <row r="960">
      <c r="E960" s="126"/>
      <c r="H960" s="126"/>
      <c r="K960" s="126"/>
      <c r="N960" s="126"/>
      <c r="Q960" s="126"/>
    </row>
    <row r="961">
      <c r="E961" s="126"/>
      <c r="H961" s="126"/>
      <c r="K961" s="126"/>
      <c r="N961" s="126"/>
      <c r="Q961" s="126"/>
    </row>
    <row r="962">
      <c r="E962" s="126"/>
      <c r="H962" s="126"/>
      <c r="K962" s="126"/>
      <c r="N962" s="126"/>
      <c r="Q962" s="126"/>
    </row>
    <row r="963">
      <c r="E963" s="126"/>
      <c r="H963" s="126"/>
      <c r="K963" s="126"/>
      <c r="N963" s="126"/>
      <c r="Q963" s="126"/>
    </row>
    <row r="964">
      <c r="E964" s="126"/>
      <c r="H964" s="126"/>
      <c r="K964" s="126"/>
      <c r="N964" s="126"/>
      <c r="Q964" s="126"/>
    </row>
    <row r="965">
      <c r="E965" s="126"/>
      <c r="H965" s="126"/>
      <c r="K965" s="126"/>
      <c r="N965" s="126"/>
      <c r="Q965" s="126"/>
    </row>
    <row r="966">
      <c r="E966" s="126"/>
      <c r="H966" s="126"/>
      <c r="K966" s="126"/>
      <c r="N966" s="126"/>
      <c r="Q966" s="126"/>
    </row>
    <row r="967">
      <c r="E967" s="126"/>
      <c r="H967" s="126"/>
      <c r="K967" s="126"/>
      <c r="N967" s="126"/>
      <c r="Q967" s="126"/>
    </row>
    <row r="968">
      <c r="E968" s="126"/>
      <c r="H968" s="126"/>
      <c r="K968" s="126"/>
      <c r="N968" s="126"/>
      <c r="Q968" s="126"/>
    </row>
    <row r="969">
      <c r="E969" s="126"/>
      <c r="H969" s="126"/>
      <c r="K969" s="126"/>
      <c r="N969" s="126"/>
      <c r="Q969" s="126"/>
    </row>
    <row r="970">
      <c r="E970" s="126"/>
      <c r="H970" s="126"/>
      <c r="K970" s="126"/>
      <c r="N970" s="126"/>
      <c r="Q970" s="126"/>
    </row>
    <row r="971">
      <c r="E971" s="126"/>
      <c r="H971" s="126"/>
      <c r="K971" s="126"/>
      <c r="N971" s="126"/>
      <c r="Q971" s="126"/>
    </row>
    <row r="972">
      <c r="E972" s="126"/>
      <c r="H972" s="126"/>
      <c r="K972" s="126"/>
      <c r="N972" s="126"/>
      <c r="Q972" s="126"/>
    </row>
    <row r="973">
      <c r="E973" s="126"/>
      <c r="H973" s="126"/>
      <c r="K973" s="126"/>
      <c r="N973" s="126"/>
      <c r="Q973" s="126"/>
    </row>
    <row r="974">
      <c r="E974" s="126"/>
      <c r="H974" s="126"/>
      <c r="K974" s="126"/>
      <c r="N974" s="126"/>
      <c r="Q974" s="126"/>
    </row>
    <row r="975">
      <c r="E975" s="126"/>
      <c r="H975" s="126"/>
      <c r="K975" s="126"/>
      <c r="N975" s="126"/>
      <c r="Q975" s="126"/>
    </row>
    <row r="976">
      <c r="E976" s="126"/>
      <c r="H976" s="126"/>
      <c r="K976" s="126"/>
      <c r="N976" s="126"/>
      <c r="Q976" s="126"/>
    </row>
    <row r="977">
      <c r="E977" s="126"/>
      <c r="H977" s="126"/>
      <c r="K977" s="126"/>
      <c r="N977" s="126"/>
      <c r="Q977" s="126"/>
    </row>
    <row r="978">
      <c r="E978" s="126"/>
      <c r="H978" s="126"/>
      <c r="K978" s="126"/>
      <c r="N978" s="126"/>
      <c r="Q978" s="126"/>
    </row>
    <row r="979">
      <c r="E979" s="126"/>
      <c r="H979" s="126"/>
      <c r="K979" s="126"/>
      <c r="N979" s="126"/>
      <c r="Q979" s="126"/>
    </row>
    <row r="980">
      <c r="E980" s="126"/>
      <c r="H980" s="126"/>
      <c r="K980" s="126"/>
      <c r="N980" s="126"/>
      <c r="Q980" s="126"/>
    </row>
    <row r="981">
      <c r="E981" s="126"/>
      <c r="H981" s="126"/>
      <c r="K981" s="126"/>
      <c r="N981" s="126"/>
      <c r="Q981" s="126"/>
    </row>
    <row r="982">
      <c r="E982" s="126"/>
      <c r="H982" s="126"/>
      <c r="K982" s="126"/>
      <c r="N982" s="126"/>
      <c r="Q982" s="126"/>
    </row>
    <row r="983">
      <c r="E983" s="126"/>
      <c r="H983" s="126"/>
      <c r="K983" s="126"/>
      <c r="N983" s="126"/>
      <c r="Q983" s="126"/>
    </row>
    <row r="984">
      <c r="E984" s="126"/>
      <c r="H984" s="126"/>
      <c r="K984" s="126"/>
      <c r="N984" s="126"/>
      <c r="Q984" s="126"/>
    </row>
    <row r="985">
      <c r="E985" s="126"/>
      <c r="H985" s="126"/>
      <c r="K985" s="126"/>
      <c r="N985" s="126"/>
      <c r="Q985" s="126"/>
    </row>
    <row r="986">
      <c r="E986" s="126"/>
      <c r="H986" s="126"/>
      <c r="K986" s="126"/>
      <c r="N986" s="126"/>
      <c r="Q986" s="126"/>
    </row>
    <row r="987">
      <c r="E987" s="126"/>
      <c r="H987" s="126"/>
      <c r="K987" s="126"/>
      <c r="N987" s="126"/>
      <c r="Q987" s="126"/>
    </row>
    <row r="988">
      <c r="E988" s="126"/>
      <c r="H988" s="126"/>
      <c r="K988" s="126"/>
      <c r="N988" s="126"/>
      <c r="Q988" s="126"/>
    </row>
    <row r="989">
      <c r="E989" s="126"/>
      <c r="H989" s="126"/>
      <c r="K989" s="126"/>
      <c r="N989" s="126"/>
      <c r="Q989" s="126"/>
    </row>
    <row r="990">
      <c r="E990" s="126"/>
      <c r="H990" s="126"/>
      <c r="K990" s="126"/>
      <c r="N990" s="126"/>
      <c r="Q990" s="126"/>
    </row>
    <row r="991">
      <c r="E991" s="126"/>
      <c r="H991" s="126"/>
      <c r="K991" s="126"/>
      <c r="N991" s="126"/>
      <c r="Q991" s="126"/>
    </row>
    <row r="992">
      <c r="E992" s="126"/>
      <c r="H992" s="126"/>
      <c r="K992" s="126"/>
      <c r="N992" s="126"/>
      <c r="Q992" s="126"/>
    </row>
    <row r="993">
      <c r="E993" s="126"/>
      <c r="H993" s="126"/>
      <c r="K993" s="126"/>
      <c r="N993" s="126"/>
      <c r="Q993" s="126"/>
    </row>
    <row r="994">
      <c r="E994" s="126"/>
      <c r="H994" s="126"/>
      <c r="K994" s="126"/>
      <c r="N994" s="126"/>
      <c r="Q994" s="126"/>
    </row>
    <row r="995">
      <c r="E995" s="126"/>
      <c r="H995" s="126"/>
      <c r="K995" s="126"/>
      <c r="N995" s="126"/>
      <c r="Q995" s="126"/>
    </row>
    <row r="996">
      <c r="E996" s="126"/>
      <c r="H996" s="126"/>
      <c r="K996" s="126"/>
      <c r="N996" s="126"/>
      <c r="Q996" s="126"/>
    </row>
    <row r="997">
      <c r="E997" s="126"/>
      <c r="H997" s="126"/>
      <c r="K997" s="126"/>
      <c r="N997" s="126"/>
      <c r="Q997" s="126"/>
    </row>
    <row r="998">
      <c r="E998" s="126"/>
      <c r="H998" s="126"/>
      <c r="K998" s="126"/>
      <c r="N998" s="126"/>
      <c r="Q998" s="126"/>
    </row>
    <row r="999">
      <c r="E999" s="126"/>
      <c r="H999" s="126"/>
      <c r="K999" s="126"/>
      <c r="N999" s="126"/>
      <c r="Q999" s="126"/>
    </row>
    <row r="1000">
      <c r="E1000" s="126"/>
      <c r="H1000" s="126"/>
      <c r="K1000" s="126"/>
      <c r="N1000" s="126"/>
      <c r="Q1000" s="126"/>
    </row>
    <row r="1001">
      <c r="E1001" s="126"/>
      <c r="H1001" s="126"/>
      <c r="K1001" s="126"/>
      <c r="N1001" s="126"/>
      <c r="Q1001" s="126"/>
    </row>
    <row r="1002">
      <c r="E1002" s="126"/>
      <c r="H1002" s="126"/>
      <c r="K1002" s="126"/>
      <c r="N1002" s="126"/>
      <c r="Q1002" s="126"/>
    </row>
    <row r="1003">
      <c r="E1003" s="126"/>
      <c r="H1003" s="126"/>
      <c r="K1003" s="126"/>
      <c r="N1003" s="126"/>
      <c r="Q1003" s="126"/>
    </row>
    <row r="1004">
      <c r="E1004" s="126"/>
      <c r="H1004" s="126"/>
      <c r="K1004" s="126"/>
      <c r="N1004" s="126"/>
      <c r="Q1004" s="126"/>
    </row>
  </sheetData>
  <mergeCells count="9">
    <mergeCell ref="I72:K72"/>
    <mergeCell ref="L72:N72"/>
    <mergeCell ref="C1:E1"/>
    <mergeCell ref="F1:H1"/>
    <mergeCell ref="I1:K1"/>
    <mergeCell ref="L1:N1"/>
    <mergeCell ref="O1:Q1"/>
    <mergeCell ref="C72:E72"/>
    <mergeCell ref="F72:H72"/>
  </mergeCells>
  <conditionalFormatting sqref="C8:Q9">
    <cfRule type="cellIs" dxfId="0" priority="1" operator="lessThanOrEqual">
      <formula>0</formula>
    </cfRule>
  </conditionalFormatting>
  <conditionalFormatting sqref="C21:Q21">
    <cfRule type="containsBlanks" dxfId="1" priority="2">
      <formula>LEN(TRIM(C21))=0</formula>
    </cfRule>
  </conditionalFormatting>
  <conditionalFormatting sqref="C17:Q19">
    <cfRule type="cellIs" dxfId="2" priority="3" operator="equal">
      <formula>"Viable"</formula>
    </cfRule>
  </conditionalFormatting>
  <hyperlinks>
    <hyperlink display="CN" location="'LFP-Direct'!D1" ref="C2"/>
    <hyperlink display="US" location="'LFP-Direct'!E1" ref="D2"/>
    <hyperlink display="EU" location="'LFP-Direct'!F1" ref="E2"/>
    <hyperlink display="CN" location="'NMC-Direct'!D1" ref="F2"/>
    <hyperlink display="US" location="'NMC-Direct'!E1" ref="G2"/>
    <hyperlink display="EU" location="'NMC-Direct'!F1" ref="H2"/>
    <hyperlink display="CN" location="'NMC-Pyro'!D1" ref="I2"/>
    <hyperlink display="US" location="'NMC-Pyro'!E1" ref="J2"/>
    <hyperlink display="EU" location="'NMC-Pyro'!F1" ref="K2"/>
    <hyperlink display="CN" location="'LFP-Hydro'!D1" ref="L2"/>
    <hyperlink display="US" location="'LFP-Hydro'!E1" ref="M2"/>
    <hyperlink display="EU" location="'LFP-Hydro'!F1" ref="N2"/>
    <hyperlink display="CN" location="'Pyro-Hydro Hybrid'!D1" ref="O2"/>
    <hyperlink display="US" location="'Pyro-Hydro Hybrid'!E1" ref="P2"/>
    <hyperlink display="EU" location="'Pyro-Hydro Hybrid'!F1" ref="Q2"/>
  </hyperlinks>
  <drawing r:id="rId1"/>
</worksheet>
</file>