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D9496C7E-F965-45A0-BAFC-8E9AD4DBDA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st Row" sheetId="15" r:id="rId1"/>
    <sheet name="2nd Row" sheetId="14" r:id="rId2"/>
    <sheet name="3rd Row" sheetId="13" r:id="rId3"/>
    <sheet name="4th Row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4" i="14" l="1"/>
  <c r="K25" i="14"/>
  <c r="K26" i="14"/>
  <c r="K27" i="14"/>
  <c r="C31" i="15"/>
  <c r="D31" i="15" s="1"/>
  <c r="G31" i="15"/>
  <c r="H31" i="15"/>
  <c r="I31" i="15" s="1"/>
  <c r="K31" i="15"/>
  <c r="L31" i="15"/>
  <c r="M31" i="15" s="1"/>
  <c r="C32" i="15"/>
  <c r="D32" i="15" s="1"/>
  <c r="G32" i="15"/>
  <c r="I32" i="15" s="1"/>
  <c r="H32" i="15"/>
  <c r="K32" i="15"/>
  <c r="L32" i="15"/>
  <c r="M32" i="15" s="1"/>
  <c r="C33" i="15"/>
  <c r="D33" i="15" s="1"/>
  <c r="G33" i="15"/>
  <c r="H33" i="15"/>
  <c r="I33" i="15" s="1"/>
  <c r="K33" i="15"/>
  <c r="L33" i="15"/>
  <c r="M33" i="15" s="1"/>
  <c r="C34" i="15"/>
  <c r="D34" i="15" s="1"/>
  <c r="G34" i="15"/>
  <c r="I34" i="15" s="1"/>
  <c r="H34" i="15"/>
  <c r="K34" i="15"/>
  <c r="L34" i="15"/>
  <c r="M34" i="15" s="1"/>
  <c r="C35" i="15"/>
  <c r="D35" i="15" s="1"/>
  <c r="G35" i="15"/>
  <c r="H35" i="15"/>
  <c r="I35" i="15" s="1"/>
  <c r="K35" i="15"/>
  <c r="L35" i="15"/>
  <c r="M35" i="15" s="1"/>
  <c r="C36" i="15"/>
  <c r="D36" i="15" s="1"/>
  <c r="G36" i="15"/>
  <c r="I36" i="15" s="1"/>
  <c r="H36" i="15"/>
  <c r="K36" i="15"/>
  <c r="L36" i="15"/>
  <c r="M36" i="15" s="1"/>
  <c r="L3" i="15"/>
  <c r="M3" i="15" s="1"/>
  <c r="L37" i="16"/>
  <c r="M37" i="16" s="1"/>
  <c r="K37" i="16"/>
  <c r="H37" i="16"/>
  <c r="G37" i="16"/>
  <c r="C37" i="16"/>
  <c r="D37" i="16" s="1"/>
  <c r="L36" i="16"/>
  <c r="M36" i="16" s="1"/>
  <c r="K36" i="16"/>
  <c r="H36" i="16"/>
  <c r="G36" i="16"/>
  <c r="I36" i="16" s="1"/>
  <c r="C36" i="16"/>
  <c r="D36" i="16" s="1"/>
  <c r="L35" i="16"/>
  <c r="M35" i="16" s="1"/>
  <c r="K35" i="16"/>
  <c r="H35" i="16"/>
  <c r="G35" i="16"/>
  <c r="I35" i="16" s="1"/>
  <c r="C35" i="16"/>
  <c r="D35" i="16" s="1"/>
  <c r="L34" i="16"/>
  <c r="M34" i="16" s="1"/>
  <c r="K34" i="16"/>
  <c r="H34" i="16"/>
  <c r="G34" i="16"/>
  <c r="C34" i="16"/>
  <c r="D34" i="16" s="1"/>
  <c r="L33" i="16"/>
  <c r="M33" i="16" s="1"/>
  <c r="K33" i="16"/>
  <c r="H33" i="16"/>
  <c r="G33" i="16"/>
  <c r="C33" i="16"/>
  <c r="D33" i="16" s="1"/>
  <c r="L32" i="16"/>
  <c r="M32" i="16" s="1"/>
  <c r="K32" i="16"/>
  <c r="H32" i="16"/>
  <c r="G32" i="16"/>
  <c r="C32" i="16"/>
  <c r="D32" i="16" s="1"/>
  <c r="L27" i="16"/>
  <c r="M27" i="16" s="1"/>
  <c r="K27" i="16"/>
  <c r="H27" i="16"/>
  <c r="G27" i="16"/>
  <c r="C27" i="16"/>
  <c r="D27" i="16" s="1"/>
  <c r="L26" i="16"/>
  <c r="M26" i="16" s="1"/>
  <c r="K26" i="16"/>
  <c r="H26" i="16"/>
  <c r="G26" i="16"/>
  <c r="C26" i="16"/>
  <c r="D26" i="16" s="1"/>
  <c r="L25" i="16"/>
  <c r="M25" i="16" s="1"/>
  <c r="K25" i="16"/>
  <c r="H25" i="16"/>
  <c r="G25" i="16"/>
  <c r="C25" i="16"/>
  <c r="D25" i="16" s="1"/>
  <c r="L24" i="16"/>
  <c r="M24" i="16" s="1"/>
  <c r="K24" i="16"/>
  <c r="H24" i="16"/>
  <c r="G24" i="16"/>
  <c r="C24" i="16"/>
  <c r="D24" i="16" s="1"/>
  <c r="L23" i="16"/>
  <c r="M23" i="16" s="1"/>
  <c r="K23" i="16"/>
  <c r="H23" i="16"/>
  <c r="G23" i="16"/>
  <c r="C23" i="16"/>
  <c r="D23" i="16" s="1"/>
  <c r="L18" i="16"/>
  <c r="M18" i="16" s="1"/>
  <c r="K18" i="16"/>
  <c r="H18" i="16"/>
  <c r="G18" i="16"/>
  <c r="C18" i="16"/>
  <c r="D18" i="16" s="1"/>
  <c r="L17" i="16"/>
  <c r="M17" i="16" s="1"/>
  <c r="K17" i="16"/>
  <c r="H17" i="16"/>
  <c r="G17" i="16"/>
  <c r="C17" i="16"/>
  <c r="D17" i="16" s="1"/>
  <c r="L16" i="16"/>
  <c r="M16" i="16" s="1"/>
  <c r="K16" i="16"/>
  <c r="H16" i="16"/>
  <c r="G16" i="16"/>
  <c r="C16" i="16"/>
  <c r="D16" i="16" s="1"/>
  <c r="L15" i="16"/>
  <c r="M15" i="16" s="1"/>
  <c r="K15" i="16"/>
  <c r="H15" i="16"/>
  <c r="G15" i="16"/>
  <c r="C15" i="16"/>
  <c r="D15" i="16" s="1"/>
  <c r="L14" i="16"/>
  <c r="M14" i="16" s="1"/>
  <c r="K14" i="16"/>
  <c r="H14" i="16"/>
  <c r="G14" i="16"/>
  <c r="C14" i="16"/>
  <c r="D14" i="16" s="1"/>
  <c r="L7" i="16"/>
  <c r="M7" i="16" s="1"/>
  <c r="K7" i="16"/>
  <c r="H7" i="16"/>
  <c r="G7" i="16"/>
  <c r="C7" i="16"/>
  <c r="D7" i="16" s="1"/>
  <c r="L6" i="16"/>
  <c r="M6" i="16" s="1"/>
  <c r="K6" i="16"/>
  <c r="H6" i="16"/>
  <c r="G6" i="16"/>
  <c r="C6" i="16"/>
  <c r="D6" i="16" s="1"/>
  <c r="L5" i="16"/>
  <c r="M5" i="16" s="1"/>
  <c r="K5" i="16"/>
  <c r="H5" i="16"/>
  <c r="G5" i="16"/>
  <c r="C5" i="16"/>
  <c r="D5" i="16" s="1"/>
  <c r="L4" i="16"/>
  <c r="M4" i="16" s="1"/>
  <c r="K4" i="16"/>
  <c r="H4" i="16"/>
  <c r="G4" i="16"/>
  <c r="C4" i="16"/>
  <c r="D4" i="16" s="1"/>
  <c r="L3" i="16"/>
  <c r="M3" i="16" s="1"/>
  <c r="K3" i="16"/>
  <c r="H3" i="16"/>
  <c r="G3" i="16"/>
  <c r="C3" i="16"/>
  <c r="D3" i="16" s="1"/>
  <c r="I18" i="16" l="1"/>
  <c r="I34" i="16"/>
  <c r="I37" i="16"/>
  <c r="I26" i="16"/>
  <c r="I7" i="16"/>
  <c r="I5" i="16"/>
  <c r="I4" i="16"/>
  <c r="I3" i="16"/>
  <c r="I15" i="16"/>
  <c r="I23" i="16"/>
  <c r="I27" i="16"/>
  <c r="I17" i="16"/>
  <c r="I6" i="16"/>
  <c r="I24" i="16"/>
  <c r="I16" i="16"/>
  <c r="I32" i="16"/>
  <c r="I14" i="16"/>
  <c r="I25" i="16"/>
  <c r="I33" i="16"/>
  <c r="L33" i="14"/>
  <c r="L34" i="14"/>
  <c r="L35" i="14"/>
  <c r="L36" i="14"/>
  <c r="L37" i="14"/>
  <c r="L32" i="14"/>
  <c r="L24" i="14"/>
  <c r="M24" i="14" s="1"/>
  <c r="L25" i="14"/>
  <c r="M25" i="14" s="1"/>
  <c r="L26" i="14"/>
  <c r="M26" i="14" s="1"/>
  <c r="L27" i="14"/>
  <c r="M27" i="14" s="1"/>
  <c r="L23" i="14"/>
  <c r="M23" i="14" s="1"/>
  <c r="L15" i="14"/>
  <c r="M15" i="14" s="1"/>
  <c r="L16" i="14"/>
  <c r="M16" i="14" s="1"/>
  <c r="L17" i="14"/>
  <c r="M17" i="14" s="1"/>
  <c r="L18" i="14"/>
  <c r="M18" i="14" s="1"/>
  <c r="L14" i="14"/>
  <c r="M14" i="14" s="1"/>
  <c r="L4" i="14"/>
  <c r="M4" i="14" s="1"/>
  <c r="L5" i="14"/>
  <c r="M5" i="14" s="1"/>
  <c r="L6" i="14"/>
  <c r="M6" i="14" s="1"/>
  <c r="L7" i="14"/>
  <c r="M7" i="14" s="1"/>
  <c r="L3" i="14"/>
  <c r="M3" i="14" s="1"/>
  <c r="L23" i="15"/>
  <c r="M23" i="15" s="1"/>
  <c r="L24" i="15"/>
  <c r="M24" i="15" s="1"/>
  <c r="L25" i="15"/>
  <c r="M25" i="15" s="1"/>
  <c r="L26" i="15"/>
  <c r="M26" i="15" s="1"/>
  <c r="L22" i="15"/>
  <c r="M22" i="15" s="1"/>
  <c r="L14" i="15"/>
  <c r="M14" i="15" s="1"/>
  <c r="L15" i="15"/>
  <c r="M15" i="15" s="1"/>
  <c r="L16" i="15"/>
  <c r="M16" i="15" s="1"/>
  <c r="L17" i="15"/>
  <c r="M17" i="15" s="1"/>
  <c r="L13" i="15"/>
  <c r="M13" i="15" s="1"/>
  <c r="L4" i="15"/>
  <c r="M4" i="15" s="1"/>
  <c r="L5" i="15"/>
  <c r="M5" i="15" s="1"/>
  <c r="L6" i="15"/>
  <c r="M6" i="15" s="1"/>
  <c r="L7" i="15"/>
  <c r="M7" i="15" s="1"/>
  <c r="L33" i="13"/>
  <c r="L34" i="13"/>
  <c r="L35" i="13"/>
  <c r="L36" i="13"/>
  <c r="L37" i="13"/>
  <c r="L32" i="13"/>
  <c r="L24" i="13"/>
  <c r="M24" i="13" s="1"/>
  <c r="L25" i="13"/>
  <c r="M25" i="13" s="1"/>
  <c r="L26" i="13"/>
  <c r="M26" i="13" s="1"/>
  <c r="L27" i="13"/>
  <c r="M27" i="13" s="1"/>
  <c r="L23" i="13"/>
  <c r="M23" i="13" s="1"/>
  <c r="L15" i="13"/>
  <c r="M15" i="13" s="1"/>
  <c r="L16" i="13"/>
  <c r="M16" i="13" s="1"/>
  <c r="L17" i="13"/>
  <c r="M17" i="13" s="1"/>
  <c r="L18" i="13"/>
  <c r="M18" i="13" s="1"/>
  <c r="L14" i="13"/>
  <c r="M14" i="13" s="1"/>
  <c r="L4" i="13"/>
  <c r="M4" i="13" s="1"/>
  <c r="L5" i="13"/>
  <c r="M5" i="13" s="1"/>
  <c r="L6" i="13"/>
  <c r="M6" i="13" s="1"/>
  <c r="L7" i="13"/>
  <c r="M7" i="13" s="1"/>
  <c r="L3" i="13"/>
  <c r="M3" i="13" s="1"/>
  <c r="K26" i="15" l="1"/>
  <c r="H26" i="15"/>
  <c r="G26" i="15"/>
  <c r="C26" i="15"/>
  <c r="D26" i="15" s="1"/>
  <c r="K25" i="15"/>
  <c r="H25" i="15"/>
  <c r="G25" i="15"/>
  <c r="C25" i="15"/>
  <c r="D25" i="15" s="1"/>
  <c r="K24" i="15"/>
  <c r="H24" i="15"/>
  <c r="G24" i="15"/>
  <c r="C24" i="15"/>
  <c r="D24" i="15" s="1"/>
  <c r="K23" i="15"/>
  <c r="H23" i="15"/>
  <c r="G23" i="15"/>
  <c r="C23" i="15"/>
  <c r="D23" i="15" s="1"/>
  <c r="K22" i="15"/>
  <c r="H22" i="15"/>
  <c r="G22" i="15"/>
  <c r="C22" i="15"/>
  <c r="D22" i="15" s="1"/>
  <c r="K17" i="15"/>
  <c r="H17" i="15"/>
  <c r="G17" i="15"/>
  <c r="C17" i="15"/>
  <c r="K16" i="15"/>
  <c r="H16" i="15"/>
  <c r="G16" i="15"/>
  <c r="C16" i="15"/>
  <c r="D16" i="15" s="1"/>
  <c r="K15" i="15"/>
  <c r="H15" i="15"/>
  <c r="G15" i="15"/>
  <c r="C15" i="15"/>
  <c r="D15" i="15" s="1"/>
  <c r="K14" i="15"/>
  <c r="H14" i="15"/>
  <c r="G14" i="15"/>
  <c r="C14" i="15"/>
  <c r="D14" i="15" s="1"/>
  <c r="K13" i="15"/>
  <c r="H13" i="15"/>
  <c r="G13" i="15"/>
  <c r="C13" i="15"/>
  <c r="D13" i="15" s="1"/>
  <c r="K7" i="15"/>
  <c r="H7" i="15"/>
  <c r="G7" i="15"/>
  <c r="C7" i="15"/>
  <c r="D7" i="15" s="1"/>
  <c r="K6" i="15"/>
  <c r="H6" i="15"/>
  <c r="G6" i="15"/>
  <c r="C6" i="15"/>
  <c r="D6" i="15" s="1"/>
  <c r="K5" i="15"/>
  <c r="H5" i="15"/>
  <c r="G5" i="15"/>
  <c r="C5" i="15"/>
  <c r="D5" i="15" s="1"/>
  <c r="K4" i="15"/>
  <c r="H4" i="15"/>
  <c r="G4" i="15"/>
  <c r="C4" i="15"/>
  <c r="D4" i="15" s="1"/>
  <c r="K3" i="15"/>
  <c r="H3" i="15"/>
  <c r="G3" i="15"/>
  <c r="C3" i="15"/>
  <c r="D3" i="15" s="1"/>
  <c r="M37" i="14"/>
  <c r="K37" i="14"/>
  <c r="H37" i="14"/>
  <c r="G37" i="14"/>
  <c r="C37" i="14"/>
  <c r="D37" i="14" s="1"/>
  <c r="M36" i="14"/>
  <c r="K36" i="14"/>
  <c r="H36" i="14"/>
  <c r="G36" i="14"/>
  <c r="C36" i="14"/>
  <c r="D36" i="14" s="1"/>
  <c r="M35" i="14"/>
  <c r="K35" i="14"/>
  <c r="H35" i="14"/>
  <c r="G35" i="14"/>
  <c r="C35" i="14"/>
  <c r="D35" i="14" s="1"/>
  <c r="M34" i="14"/>
  <c r="K34" i="14"/>
  <c r="H34" i="14"/>
  <c r="G34" i="14"/>
  <c r="C34" i="14"/>
  <c r="D34" i="14" s="1"/>
  <c r="M33" i="14"/>
  <c r="K33" i="14"/>
  <c r="H33" i="14"/>
  <c r="G33" i="14"/>
  <c r="C33" i="14"/>
  <c r="D33" i="14" s="1"/>
  <c r="M32" i="14"/>
  <c r="K32" i="14"/>
  <c r="H32" i="14"/>
  <c r="G32" i="14"/>
  <c r="C32" i="14"/>
  <c r="D32" i="14" s="1"/>
  <c r="H27" i="14"/>
  <c r="G27" i="14"/>
  <c r="C27" i="14"/>
  <c r="D27" i="14" s="1"/>
  <c r="H26" i="14"/>
  <c r="G26" i="14"/>
  <c r="C26" i="14"/>
  <c r="D26" i="14" s="1"/>
  <c r="H25" i="14"/>
  <c r="G25" i="14"/>
  <c r="C25" i="14"/>
  <c r="D25" i="14" s="1"/>
  <c r="H24" i="14"/>
  <c r="G24" i="14"/>
  <c r="C24" i="14"/>
  <c r="D24" i="14" s="1"/>
  <c r="K23" i="14"/>
  <c r="H23" i="14"/>
  <c r="G23" i="14"/>
  <c r="C23" i="14"/>
  <c r="D23" i="14" s="1"/>
  <c r="K18" i="14"/>
  <c r="H18" i="14"/>
  <c r="G18" i="14"/>
  <c r="C18" i="14"/>
  <c r="D18" i="14" s="1"/>
  <c r="K17" i="14"/>
  <c r="H17" i="14"/>
  <c r="G17" i="14"/>
  <c r="C17" i="14"/>
  <c r="D17" i="14" s="1"/>
  <c r="K16" i="14"/>
  <c r="H16" i="14"/>
  <c r="G16" i="14"/>
  <c r="C16" i="14"/>
  <c r="D16" i="14" s="1"/>
  <c r="K15" i="14"/>
  <c r="H15" i="14"/>
  <c r="G15" i="14"/>
  <c r="C15" i="14"/>
  <c r="D15" i="14" s="1"/>
  <c r="K14" i="14"/>
  <c r="H14" i="14"/>
  <c r="G14" i="14"/>
  <c r="C14" i="14"/>
  <c r="D14" i="14" s="1"/>
  <c r="K7" i="14"/>
  <c r="H7" i="14"/>
  <c r="G7" i="14"/>
  <c r="C7" i="14"/>
  <c r="D7" i="14" s="1"/>
  <c r="K6" i="14"/>
  <c r="H6" i="14"/>
  <c r="G6" i="14"/>
  <c r="C6" i="14"/>
  <c r="D6" i="14" s="1"/>
  <c r="K5" i="14"/>
  <c r="H5" i="14"/>
  <c r="G5" i="14"/>
  <c r="C5" i="14"/>
  <c r="D5" i="14" s="1"/>
  <c r="K4" i="14"/>
  <c r="H4" i="14"/>
  <c r="G4" i="14"/>
  <c r="C4" i="14"/>
  <c r="D4" i="14" s="1"/>
  <c r="K3" i="14"/>
  <c r="H3" i="14"/>
  <c r="G3" i="14"/>
  <c r="C3" i="14"/>
  <c r="D3" i="14" s="1"/>
  <c r="M37" i="13"/>
  <c r="K37" i="13"/>
  <c r="H37" i="13"/>
  <c r="G37" i="13"/>
  <c r="C37" i="13"/>
  <c r="D37" i="13" s="1"/>
  <c r="M36" i="13"/>
  <c r="K36" i="13"/>
  <c r="H36" i="13"/>
  <c r="G36" i="13"/>
  <c r="C36" i="13"/>
  <c r="D36" i="13" s="1"/>
  <c r="M35" i="13"/>
  <c r="K35" i="13"/>
  <c r="H35" i="13"/>
  <c r="G35" i="13"/>
  <c r="C35" i="13"/>
  <c r="D35" i="13" s="1"/>
  <c r="M34" i="13"/>
  <c r="K34" i="13"/>
  <c r="H34" i="13"/>
  <c r="G34" i="13"/>
  <c r="C34" i="13"/>
  <c r="D34" i="13" s="1"/>
  <c r="M33" i="13"/>
  <c r="K33" i="13"/>
  <c r="H33" i="13"/>
  <c r="G33" i="13"/>
  <c r="C33" i="13"/>
  <c r="D33" i="13" s="1"/>
  <c r="M32" i="13"/>
  <c r="K32" i="13"/>
  <c r="H32" i="13"/>
  <c r="G32" i="13"/>
  <c r="C32" i="13"/>
  <c r="D32" i="13" s="1"/>
  <c r="K27" i="13"/>
  <c r="H27" i="13"/>
  <c r="G27" i="13"/>
  <c r="C27" i="13"/>
  <c r="D27" i="13" s="1"/>
  <c r="K26" i="13"/>
  <c r="H26" i="13"/>
  <c r="G26" i="13"/>
  <c r="C26" i="13"/>
  <c r="D26" i="13" s="1"/>
  <c r="K25" i="13"/>
  <c r="H25" i="13"/>
  <c r="G25" i="13"/>
  <c r="C25" i="13"/>
  <c r="D25" i="13" s="1"/>
  <c r="K24" i="13"/>
  <c r="H24" i="13"/>
  <c r="G24" i="13"/>
  <c r="C24" i="13"/>
  <c r="D24" i="13" s="1"/>
  <c r="K23" i="13"/>
  <c r="H23" i="13"/>
  <c r="G23" i="13"/>
  <c r="C23" i="13"/>
  <c r="D23" i="13" s="1"/>
  <c r="K18" i="13"/>
  <c r="H18" i="13"/>
  <c r="G18" i="13"/>
  <c r="C18" i="13"/>
  <c r="D18" i="13" s="1"/>
  <c r="K17" i="13"/>
  <c r="H17" i="13"/>
  <c r="G17" i="13"/>
  <c r="C17" i="13"/>
  <c r="D17" i="13" s="1"/>
  <c r="K16" i="13"/>
  <c r="H16" i="13"/>
  <c r="G16" i="13"/>
  <c r="C16" i="13"/>
  <c r="D16" i="13" s="1"/>
  <c r="K15" i="13"/>
  <c r="H15" i="13"/>
  <c r="G15" i="13"/>
  <c r="C15" i="13"/>
  <c r="D15" i="13" s="1"/>
  <c r="K14" i="13"/>
  <c r="H14" i="13"/>
  <c r="G14" i="13"/>
  <c r="C14" i="13"/>
  <c r="D14" i="13" s="1"/>
  <c r="K7" i="13"/>
  <c r="H7" i="13"/>
  <c r="G7" i="13"/>
  <c r="C7" i="13"/>
  <c r="D7" i="13" s="1"/>
  <c r="K6" i="13"/>
  <c r="H6" i="13"/>
  <c r="G6" i="13"/>
  <c r="C6" i="13"/>
  <c r="D6" i="13" s="1"/>
  <c r="H5" i="13"/>
  <c r="G5" i="13"/>
  <c r="C5" i="13"/>
  <c r="D5" i="13" s="1"/>
  <c r="K4" i="13"/>
  <c r="H4" i="13"/>
  <c r="G4" i="13"/>
  <c r="C4" i="13"/>
  <c r="D4" i="13" s="1"/>
  <c r="K3" i="13"/>
  <c r="H3" i="13"/>
  <c r="G3" i="13"/>
  <c r="C3" i="13"/>
  <c r="D3" i="13" s="1"/>
  <c r="I33" i="13" l="1"/>
  <c r="I37" i="13"/>
  <c r="I35" i="13"/>
  <c r="I24" i="14"/>
  <c r="I3" i="14"/>
  <c r="I35" i="14"/>
  <c r="I16" i="14"/>
  <c r="I18" i="14"/>
  <c r="I33" i="14"/>
  <c r="I4" i="15"/>
  <c r="I5" i="13"/>
  <c r="I16" i="13"/>
  <c r="I25" i="13"/>
  <c r="I36" i="13"/>
  <c r="I34" i="13"/>
  <c r="I32" i="13"/>
  <c r="I24" i="13"/>
  <c r="I15" i="13"/>
  <c r="I14" i="13"/>
  <c r="I7" i="13"/>
  <c r="I6" i="13"/>
  <c r="I4" i="13"/>
  <c r="I3" i="13"/>
  <c r="I23" i="13"/>
  <c r="I26" i="13"/>
  <c r="I27" i="13"/>
  <c r="I17" i="13"/>
  <c r="I18" i="13"/>
  <c r="I37" i="14"/>
  <c r="I36" i="14"/>
  <c r="I34" i="14"/>
  <c r="I32" i="14"/>
  <c r="I23" i="14"/>
  <c r="I17" i="14"/>
  <c r="I7" i="14"/>
  <c r="I6" i="14"/>
  <c r="I5" i="14"/>
  <c r="I4" i="14"/>
  <c r="I27" i="14"/>
  <c r="I25" i="14"/>
  <c r="I14" i="14"/>
  <c r="I15" i="14"/>
  <c r="I26" i="14"/>
  <c r="I14" i="15"/>
  <c r="I13" i="15"/>
  <c r="I7" i="15"/>
  <c r="I6" i="15"/>
  <c r="I5" i="15"/>
  <c r="I3" i="15"/>
  <c r="I24" i="15"/>
  <c r="I26" i="15"/>
  <c r="I22" i="15"/>
  <c r="I23" i="15"/>
  <c r="I25" i="15"/>
  <c r="I16" i="15"/>
  <c r="I15" i="15"/>
  <c r="I17" i="15"/>
</calcChain>
</file>

<file path=xl/sharedStrings.xml><?xml version="1.0" encoding="utf-8"?>
<sst xmlns="http://schemas.openxmlformats.org/spreadsheetml/2006/main" count="228" uniqueCount="19">
  <si>
    <t>Sr. No.</t>
  </si>
  <si>
    <t>Gap Velocity (m/s)</t>
  </si>
  <si>
    <t>Reduced Gap Velocity</t>
  </si>
  <si>
    <t>Streamwise Amplitude (m/s^2)</t>
  </si>
  <si>
    <t>Transverse  Amplitude (m/s^2)</t>
  </si>
  <si>
    <t>Streamwise Amplitude (% do)</t>
  </si>
  <si>
    <t>Resultant Amplitude (%do)</t>
  </si>
  <si>
    <t>Damping Ratio</t>
  </si>
  <si>
    <t>Damping Ratio (%)</t>
  </si>
  <si>
    <t>Log. Decrement</t>
  </si>
  <si>
    <t>Free Stream Velcoity (m/s)</t>
  </si>
  <si>
    <t>Mass Damping Parameter</t>
  </si>
  <si>
    <t>TURBULENCE INTENSITY = 16.5%</t>
  </si>
  <si>
    <t>Transverse Amplitude (% do)</t>
  </si>
  <si>
    <t>Comparison</t>
  </si>
  <si>
    <t>WITH TURBULENCE ( POSITION-1 )</t>
  </si>
  <si>
    <t xml:space="preserve">WITHOUT TURBULENCE </t>
  </si>
  <si>
    <t>WITH TURBULENCE  ( POSITION -2 )</t>
  </si>
  <si>
    <t>WITHOUT TURBULENCE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</si>
</sst>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5" xfId="0" applyFont="1" applyBorder="1"/>
    <xf numFmtId="2" fontId="1" fillId="0" borderId="4" xfId="0" applyNumberFormat="1" applyFont="1" applyBorder="1"/>
    <xf numFmtId="2" fontId="1" fillId="0" borderId="6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0" fontId="2" fillId="0" borderId="8" xfId="0" applyFont="1" applyBorder="1" applyAlignment="1">
      <alignment horizontal="center" textRotation="90"/>
    </xf>
    <xf numFmtId="0" fontId="2" fillId="0" borderId="9" xfId="0" applyFont="1" applyBorder="1" applyAlignment="1">
      <alignment horizontal="center" textRotation="90"/>
    </xf>
    <xf numFmtId="0" fontId="2" fillId="0" borderId="10" xfId="0" applyFont="1" applyBorder="1" applyAlignment="1">
      <alignment horizontal="center" textRotation="90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'1st Row'!$D$3:$D$7</c:f>
              <c:numCache>
                <c:formatCode>0.00</c:formatCode>
                <c:ptCount val="5"/>
                <c:pt idx="0">
                  <c:v>1.3995594308365262</c:v>
                </c:pt>
                <c:pt idx="1">
                  <c:v>2.7991188616730525</c:v>
                </c:pt>
                <c:pt idx="2">
                  <c:v>4.1986782925095785</c:v>
                </c:pt>
                <c:pt idx="3">
                  <c:v>5.5982377233461049</c:v>
                </c:pt>
                <c:pt idx="4">
                  <c:v>6.9977971541826305</c:v>
                </c:pt>
              </c:numCache>
            </c:numRef>
          </c:xVal>
          <c:yVal>
            <c:numRef>
              <c:f>'1st Row'!$I$3:$I$7</c:f>
              <c:numCache>
                <c:formatCode>0.00</c:formatCode>
                <c:ptCount val="5"/>
                <c:pt idx="0">
                  <c:v>0.63994576128543423</c:v>
                </c:pt>
                <c:pt idx="1">
                  <c:v>1.0851837956174333</c:v>
                </c:pt>
                <c:pt idx="2">
                  <c:v>1.1771987256477348</c:v>
                </c:pt>
                <c:pt idx="3">
                  <c:v>1.2935238234866782</c:v>
                </c:pt>
                <c:pt idx="4">
                  <c:v>1.2559720490333262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F60-4E9A-84EC-2FB8A654D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423552"/>
        <c:axId val="185421984"/>
      </c:scatterChart>
      <c:valAx>
        <c:axId val="18542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185421984"/>
        <c:crosses val="autoZero"/>
        <c:crossBetween val="midCat"/>
      </c:valAx>
      <c:valAx>
        <c:axId val="185421984"/>
        <c:scaling>
          <c:orientation val="minMax"/>
          <c:max val="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Resultant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1854235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'2nd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'2nd Row'!$I$3:$I$7</c:f>
              <c:numCache>
                <c:formatCode>0.00</c:formatCode>
                <c:ptCount val="5"/>
                <c:pt idx="0">
                  <c:v>0.65160373088336876</c:v>
                </c:pt>
                <c:pt idx="1">
                  <c:v>1.0141886167250642</c:v>
                </c:pt>
                <c:pt idx="2">
                  <c:v>1.3429777134606165</c:v>
                </c:pt>
                <c:pt idx="3">
                  <c:v>1.7878931311325779</c:v>
                </c:pt>
                <c:pt idx="4">
                  <c:v>1.4435471028616385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67-459F-A77E-C6722D1A7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423552"/>
        <c:axId val="185421984"/>
      </c:scatterChart>
      <c:valAx>
        <c:axId val="18542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185421984"/>
        <c:crosses val="autoZero"/>
        <c:crossBetween val="midCat"/>
      </c:valAx>
      <c:valAx>
        <c:axId val="185421984"/>
        <c:scaling>
          <c:orientation val="minMax"/>
          <c:max val="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Resultant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1854235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77861786492601"/>
          <c:y val="2.9206277269588684E-2"/>
          <c:w val="0.83394225721784776"/>
          <c:h val="0.80874234470691164"/>
        </c:manualLayout>
      </c:layout>
      <c:scatterChart>
        <c:scatterStyle val="lineMarker"/>
        <c:varyColors val="0"/>
        <c:ser>
          <c:idx val="0"/>
          <c:order val="0"/>
          <c:tx>
            <c:v>Streamwise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'2nd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'2nd Row'!$G$3:$G$7</c:f>
              <c:numCache>
                <c:formatCode>0.00</c:formatCode>
                <c:ptCount val="5"/>
                <c:pt idx="0">
                  <c:v>0.44000809818099307</c:v>
                </c:pt>
                <c:pt idx="1">
                  <c:v>0.68929565370516366</c:v>
                </c:pt>
                <c:pt idx="2">
                  <c:v>1.0553717472032336</c:v>
                </c:pt>
                <c:pt idx="3">
                  <c:v>1.4053080164343523</c:v>
                </c:pt>
                <c:pt idx="4">
                  <c:v>1.1756832451884012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E3-4A24-8E5C-4AC8DAE38D0F}"/>
            </c:ext>
          </c:extLst>
        </c:ser>
        <c:ser>
          <c:idx val="1"/>
          <c:order val="1"/>
          <c:tx>
            <c:v>Transverse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'2nd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'2nd Row'!$H$3:$H$7</c:f>
              <c:numCache>
                <c:formatCode>0.00</c:formatCode>
                <c:ptCount val="5"/>
                <c:pt idx="0">
                  <c:v>0.48060409448554564</c:v>
                </c:pt>
                <c:pt idx="1">
                  <c:v>0.74394223705733387</c:v>
                </c:pt>
                <c:pt idx="2">
                  <c:v>0.83052971894875605</c:v>
                </c:pt>
                <c:pt idx="3">
                  <c:v>1.1052923718620333</c:v>
                </c:pt>
                <c:pt idx="4">
                  <c:v>0.8376139595084956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E3-4A24-8E5C-4AC8DAE38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424336"/>
        <c:axId val="185422768"/>
      </c:scatterChart>
      <c:valAx>
        <c:axId val="18542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185422768"/>
        <c:crosses val="autoZero"/>
        <c:crossBetween val="midCat"/>
      </c:valAx>
      <c:valAx>
        <c:axId val="185422768"/>
        <c:scaling>
          <c:orientation val="minMax"/>
          <c:max val="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185424336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1393000874890644"/>
          <c:y val="0.11636410032079328"/>
          <c:w val="0.1999588801399825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'2nd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'2nd Row'!$I$14:$I$18</c:f>
              <c:numCache>
                <c:formatCode>0.00</c:formatCode>
                <c:ptCount val="5"/>
                <c:pt idx="0">
                  <c:v>0.56510104237511749</c:v>
                </c:pt>
                <c:pt idx="1">
                  <c:v>0.77164138787747405</c:v>
                </c:pt>
                <c:pt idx="2">
                  <c:v>1.1259025301770478</c:v>
                </c:pt>
                <c:pt idx="3">
                  <c:v>1.0760796828831134</c:v>
                </c:pt>
                <c:pt idx="4">
                  <c:v>1.6311233556796374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C4-43A4-917D-A10CC403D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841248"/>
        <c:axId val="252453552"/>
      </c:scatterChart>
      <c:valAx>
        <c:axId val="251841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3552"/>
        <c:crosses val="autoZero"/>
        <c:crossBetween val="midCat"/>
      </c:valAx>
      <c:valAx>
        <c:axId val="252453552"/>
        <c:scaling>
          <c:orientation val="minMax"/>
          <c:max val="2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Resultant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184124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80874234470691164"/>
        </c:manualLayout>
      </c:layout>
      <c:scatterChart>
        <c:scatterStyle val="lineMarker"/>
        <c:varyColors val="0"/>
        <c:ser>
          <c:idx val="0"/>
          <c:order val="0"/>
          <c:tx>
            <c:v>Streamwise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'2nd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'2nd Row'!$G$14:$G$18</c:f>
              <c:numCache>
                <c:formatCode>0.00</c:formatCode>
                <c:ptCount val="5"/>
                <c:pt idx="0">
                  <c:v>0.37440168881667329</c:v>
                </c:pt>
                <c:pt idx="1">
                  <c:v>0.56104523038049536</c:v>
                </c:pt>
                <c:pt idx="2">
                  <c:v>0.83726538633535508</c:v>
                </c:pt>
                <c:pt idx="3">
                  <c:v>0.80974981362529341</c:v>
                </c:pt>
                <c:pt idx="4">
                  <c:v>1.2525569338197566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D5-488A-8086-3616706FC2C0}"/>
            </c:ext>
          </c:extLst>
        </c:ser>
        <c:ser>
          <c:idx val="1"/>
          <c:order val="1"/>
          <c:tx>
            <c:v>Transverse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'2nd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'2nd Row'!$H$14:$H$18</c:f>
              <c:numCache>
                <c:formatCode>0.00</c:formatCode>
                <c:ptCount val="5"/>
                <c:pt idx="0">
                  <c:v>0.42327598975688108</c:v>
                </c:pt>
                <c:pt idx="1">
                  <c:v>0.5297722916053379</c:v>
                </c:pt>
                <c:pt idx="2">
                  <c:v>0.75275705264300674</c:v>
                </c:pt>
                <c:pt idx="3">
                  <c:v>0.7086979069022461</c:v>
                </c:pt>
                <c:pt idx="4">
                  <c:v>1.0448275115939714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D5-488A-8086-3616706FC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455512"/>
        <c:axId val="252454336"/>
      </c:scatterChart>
      <c:valAx>
        <c:axId val="252455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4336"/>
        <c:crosses val="autoZero"/>
        <c:crossBetween val="midCat"/>
      </c:valAx>
      <c:valAx>
        <c:axId val="252454336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551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1393000874890644"/>
          <c:y val="0.11636410032079328"/>
          <c:w val="0.1999588801399825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'2nd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'2nd Row'!$I$23:$I$27</c:f>
              <c:numCache>
                <c:formatCode>0.00</c:formatCode>
                <c:ptCount val="5"/>
                <c:pt idx="0">
                  <c:v>0.73027048317235521</c:v>
                </c:pt>
                <c:pt idx="1">
                  <c:v>1.1320629685661636</c:v>
                </c:pt>
                <c:pt idx="2">
                  <c:v>1.2616976998165128</c:v>
                </c:pt>
                <c:pt idx="3">
                  <c:v>1.5937375510702367</c:v>
                </c:pt>
                <c:pt idx="4">
                  <c:v>1.3621493404652587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AF-43DC-A406-76E9965E2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455120"/>
        <c:axId val="252453160"/>
      </c:scatterChart>
      <c:valAx>
        <c:axId val="252455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3160"/>
        <c:crosses val="autoZero"/>
        <c:crossBetween val="midCat"/>
      </c:valAx>
      <c:valAx>
        <c:axId val="252453160"/>
        <c:scaling>
          <c:orientation val="minMax"/>
          <c:max val="2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Resultant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5120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6215666363252"/>
          <c:y val="3.0325027160281549E-2"/>
          <c:w val="0.83394225721784776"/>
          <c:h val="0.80874234470691164"/>
        </c:manualLayout>
      </c:layout>
      <c:scatterChart>
        <c:scatterStyle val="lineMarker"/>
        <c:varyColors val="0"/>
        <c:ser>
          <c:idx val="0"/>
          <c:order val="0"/>
          <c:tx>
            <c:v>Streamwise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'2nd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'2nd Row'!$G$23:$G$27</c:f>
              <c:numCache>
                <c:formatCode>0.00</c:formatCode>
                <c:ptCount val="5"/>
                <c:pt idx="0">
                  <c:v>0.48017387879246309</c:v>
                </c:pt>
                <c:pt idx="1">
                  <c:v>0.8016017760492119</c:v>
                </c:pt>
                <c:pt idx="2">
                  <c:v>0.91548119895101498</c:v>
                </c:pt>
                <c:pt idx="3">
                  <c:v>1.1147268390685692</c:v>
                </c:pt>
                <c:pt idx="4">
                  <c:v>0.98038703195163901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11-45DA-9F8E-461A4B147A76}"/>
            </c:ext>
          </c:extLst>
        </c:ser>
        <c:ser>
          <c:idx val="1"/>
          <c:order val="1"/>
          <c:tx>
            <c:v>Transverse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'2nd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'2nd Row'!$H$23:$H$27</c:f>
              <c:numCache>
                <c:formatCode>0.00</c:formatCode>
                <c:ptCount val="5"/>
                <c:pt idx="0">
                  <c:v>0.55020725614825006</c:v>
                </c:pt>
                <c:pt idx="1">
                  <c:v>0.79937547962993183</c:v>
                </c:pt>
                <c:pt idx="2">
                  <c:v>0.86820231518321322</c:v>
                </c:pt>
                <c:pt idx="3">
                  <c:v>1.1390274166812457</c:v>
                </c:pt>
                <c:pt idx="4">
                  <c:v>0.94567018209891518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11-45DA-9F8E-461A4B147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456296"/>
        <c:axId val="252452768"/>
      </c:scatterChart>
      <c:valAx>
        <c:axId val="252456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2768"/>
        <c:crosses val="autoZero"/>
        <c:crossBetween val="midCat"/>
      </c:valAx>
      <c:valAx>
        <c:axId val="252452768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6296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1393000874890644"/>
          <c:y val="0.11636410032079328"/>
          <c:w val="0.1999588801399825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'2nd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'2nd Row'!$I$32:$I$37</c:f>
              <c:numCache>
                <c:formatCode>0.00</c:formatCode>
                <c:ptCount val="6"/>
                <c:pt idx="0">
                  <c:v>0.1670459488900681</c:v>
                </c:pt>
                <c:pt idx="1">
                  <c:v>0.27437865487762347</c:v>
                </c:pt>
                <c:pt idx="2">
                  <c:v>0.38234761882957913</c:v>
                </c:pt>
                <c:pt idx="3">
                  <c:v>0.50033729170088581</c:v>
                </c:pt>
                <c:pt idx="4">
                  <c:v>0.78202085951919365</c:v>
                </c:pt>
                <c:pt idx="5">
                  <c:v>0.7975576153567947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42-4E69-A23D-CBFE3E5F8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839680"/>
        <c:axId val="251840464"/>
      </c:scatterChart>
      <c:valAx>
        <c:axId val="251839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1840464"/>
        <c:crosses val="autoZero"/>
        <c:crossBetween val="midCat"/>
      </c:valAx>
      <c:valAx>
        <c:axId val="251840464"/>
        <c:scaling>
          <c:orientation val="minMax"/>
          <c:max val="2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1839680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80874234470691164"/>
        </c:manualLayout>
      </c:layout>
      <c:scatterChart>
        <c:scatterStyle val="lineMarker"/>
        <c:varyColors val="0"/>
        <c:ser>
          <c:idx val="0"/>
          <c:order val="0"/>
          <c:tx>
            <c:v>Streamwise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'2nd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'2nd Row'!$G$32:$G$37</c:f>
              <c:numCache>
                <c:formatCode>0.00</c:formatCode>
                <c:ptCount val="6"/>
                <c:pt idx="0">
                  <c:v>0.11509368582002856</c:v>
                </c:pt>
                <c:pt idx="1">
                  <c:v>0.19333709695418691</c:v>
                </c:pt>
                <c:pt idx="2">
                  <c:v>0.29330519561763918</c:v>
                </c:pt>
                <c:pt idx="3">
                  <c:v>0.36616481187158878</c:v>
                </c:pt>
                <c:pt idx="4">
                  <c:v>0.61882066698124993</c:v>
                </c:pt>
                <c:pt idx="5">
                  <c:v>0.5753215627916658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09-4F16-A49E-518441A74D70}"/>
            </c:ext>
          </c:extLst>
        </c:ser>
        <c:ser>
          <c:idx val="1"/>
          <c:order val="1"/>
          <c:tx>
            <c:v>Transverse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'2nd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'2nd Row'!$H$32:$H$37</c:f>
              <c:numCache>
                <c:formatCode>0.00</c:formatCode>
                <c:ptCount val="6"/>
                <c:pt idx="0">
                  <c:v>0.12106937071342115</c:v>
                </c:pt>
                <c:pt idx="1">
                  <c:v>0.19469055753626408</c:v>
                </c:pt>
                <c:pt idx="2">
                  <c:v>0.24527895109109449</c:v>
                </c:pt>
                <c:pt idx="3">
                  <c:v>0.34097028611540525</c:v>
                </c:pt>
                <c:pt idx="4">
                  <c:v>0.47813973568405649</c:v>
                </c:pt>
                <c:pt idx="5">
                  <c:v>0.55236152038368158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D09-4F16-A49E-518441A74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840072"/>
        <c:axId val="252555616"/>
      </c:scatterChart>
      <c:valAx>
        <c:axId val="251840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555616"/>
        <c:crosses val="autoZero"/>
        <c:crossBetween val="midCat"/>
      </c:valAx>
      <c:valAx>
        <c:axId val="252555616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184007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1393000874890644"/>
          <c:y val="0.11636410032079328"/>
          <c:w val="0.1999588801399825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1"/>
          <c:order val="0"/>
          <c:tx>
            <c:v>0.7% TI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'2nd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'2nd Row'!$I$3:$I$7</c:f>
              <c:numCache>
                <c:formatCode>0.00</c:formatCode>
                <c:ptCount val="5"/>
                <c:pt idx="0">
                  <c:v>0.65160373088336876</c:v>
                </c:pt>
                <c:pt idx="1">
                  <c:v>1.0141886167250642</c:v>
                </c:pt>
                <c:pt idx="2">
                  <c:v>1.3429777134606165</c:v>
                </c:pt>
                <c:pt idx="3">
                  <c:v>1.7878931311325779</c:v>
                </c:pt>
                <c:pt idx="4">
                  <c:v>1.4435471028616385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43-4CAA-BB03-D18012F99D6E}"/>
            </c:ext>
          </c:extLst>
        </c:ser>
        <c:ser>
          <c:idx val="2"/>
          <c:order val="1"/>
          <c:tx>
            <c:v>4.6% TI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'2nd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'2nd Row'!#REF!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A43-4CAA-BB03-D18012F99D6E}"/>
            </c:ext>
          </c:extLst>
        </c:ser>
        <c:ser>
          <c:idx val="3"/>
          <c:order val="2"/>
          <c:tx>
            <c:v>8.3% TI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'2nd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'2nd Row'!$I$14:$I$18</c:f>
              <c:numCache>
                <c:formatCode>0.00</c:formatCode>
                <c:ptCount val="5"/>
                <c:pt idx="0">
                  <c:v>0.56510104237511749</c:v>
                </c:pt>
                <c:pt idx="1">
                  <c:v>0.77164138787747405</c:v>
                </c:pt>
                <c:pt idx="2">
                  <c:v>1.1259025301770478</c:v>
                </c:pt>
                <c:pt idx="3">
                  <c:v>1.0760796828831134</c:v>
                </c:pt>
                <c:pt idx="4">
                  <c:v>1.6311233556796374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A43-4CAA-BB03-D18012F99D6E}"/>
            </c:ext>
          </c:extLst>
        </c:ser>
        <c:ser>
          <c:idx val="4"/>
          <c:order val="3"/>
          <c:tx>
            <c:v>10.2% TI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star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'2nd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'2nd Row'!$I$23:$I$27</c:f>
              <c:numCache>
                <c:formatCode>0.00</c:formatCode>
                <c:ptCount val="5"/>
                <c:pt idx="0">
                  <c:v>0.73027048317235521</c:v>
                </c:pt>
                <c:pt idx="1">
                  <c:v>1.1320629685661636</c:v>
                </c:pt>
                <c:pt idx="2">
                  <c:v>1.2616976998165128</c:v>
                </c:pt>
                <c:pt idx="3">
                  <c:v>1.5937375510702367</c:v>
                </c:pt>
                <c:pt idx="4">
                  <c:v>1.3621493404652587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A43-4CAA-BB03-D18012F99D6E}"/>
            </c:ext>
          </c:extLst>
        </c:ser>
        <c:ser>
          <c:idx val="0"/>
          <c:order val="4"/>
          <c:tx>
            <c:v>16.5% TI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'2nd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'2nd Row'!$I$32:$I$37</c:f>
              <c:numCache>
                <c:formatCode>0.00</c:formatCode>
                <c:ptCount val="6"/>
                <c:pt idx="0">
                  <c:v>0.1670459488900681</c:v>
                </c:pt>
                <c:pt idx="1">
                  <c:v>0.27437865487762347</c:v>
                </c:pt>
                <c:pt idx="2">
                  <c:v>0.38234761882957913</c:v>
                </c:pt>
                <c:pt idx="3">
                  <c:v>0.50033729170088581</c:v>
                </c:pt>
                <c:pt idx="4">
                  <c:v>0.78202085951919365</c:v>
                </c:pt>
                <c:pt idx="5">
                  <c:v>0.7975576153567947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A43-4CAA-BB03-D18012F99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553656"/>
        <c:axId val="252556008"/>
      </c:scatterChart>
      <c:valAx>
        <c:axId val="252553656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 (Vr)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556008"/>
        <c:crosses val="autoZero"/>
        <c:crossBetween val="midCat"/>
      </c:valAx>
      <c:valAx>
        <c:axId val="252556008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553656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8045741634508553"/>
          <c:y val="6.3591192051069279E-2"/>
          <c:w val="0.15370016952380286"/>
          <c:h val="0.429864231872771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4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'3rd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Row'!$I$3:$I$7</c:f>
              <c:numCache>
                <c:formatCode>0.00</c:formatCode>
                <c:ptCount val="5"/>
                <c:pt idx="0">
                  <c:v>0.55667951340531241</c:v>
                </c:pt>
                <c:pt idx="1">
                  <c:v>1.296172726216116</c:v>
                </c:pt>
                <c:pt idx="2">
                  <c:v>1.8334223207596343</c:v>
                </c:pt>
                <c:pt idx="3">
                  <c:v>1.7184865034503352</c:v>
                </c:pt>
                <c:pt idx="4">
                  <c:v>2.3283658847037016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CA-471E-BC98-7FF4DECE6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423552"/>
        <c:axId val="185421984"/>
      </c:scatterChart>
      <c:valAx>
        <c:axId val="18542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185421984"/>
        <c:crosses val="autoZero"/>
        <c:crossBetween val="midCat"/>
      </c:valAx>
      <c:valAx>
        <c:axId val="185421984"/>
        <c:scaling>
          <c:orientation val="minMax"/>
          <c:max val="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Resultant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1854235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714284019"/>
          <c:y val="3.9275449667594123E-2"/>
          <c:w val="0.83394225721784776"/>
          <c:h val="0.80874234470691164"/>
        </c:manualLayout>
      </c:layout>
      <c:scatterChart>
        <c:scatterStyle val="lineMarker"/>
        <c:varyColors val="0"/>
        <c:ser>
          <c:idx val="0"/>
          <c:order val="0"/>
          <c:tx>
            <c:v>Streamwise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'1st Row'!$D$3:$D$7</c:f>
              <c:numCache>
                <c:formatCode>0.00</c:formatCode>
                <c:ptCount val="5"/>
                <c:pt idx="0">
                  <c:v>1.3995594308365262</c:v>
                </c:pt>
                <c:pt idx="1">
                  <c:v>2.7991188616730525</c:v>
                </c:pt>
                <c:pt idx="2">
                  <c:v>4.1986782925095785</c:v>
                </c:pt>
                <c:pt idx="3">
                  <c:v>5.5982377233461049</c:v>
                </c:pt>
                <c:pt idx="4">
                  <c:v>6.9977971541826305</c:v>
                </c:pt>
              </c:numCache>
            </c:numRef>
          </c:xVal>
          <c:yVal>
            <c:numRef>
              <c:f>'1st Row'!$G$3:$G$7</c:f>
              <c:numCache>
                <c:formatCode>0.00</c:formatCode>
                <c:ptCount val="5"/>
                <c:pt idx="0">
                  <c:v>0.42065097645282407</c:v>
                </c:pt>
                <c:pt idx="1">
                  <c:v>0.7257954290227796</c:v>
                </c:pt>
                <c:pt idx="2">
                  <c:v>0.89021080636820449</c:v>
                </c:pt>
                <c:pt idx="3">
                  <c:v>0.91211296539684561</c:v>
                </c:pt>
                <c:pt idx="4">
                  <c:v>0.88979174632711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FD-46E0-8C96-0B6ECCA74013}"/>
            </c:ext>
          </c:extLst>
        </c:ser>
        <c:ser>
          <c:idx val="1"/>
          <c:order val="1"/>
          <c:tx>
            <c:v>Transverse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'1st Row'!$D$3:$D$7</c:f>
              <c:numCache>
                <c:formatCode>0.00</c:formatCode>
                <c:ptCount val="5"/>
                <c:pt idx="0">
                  <c:v>1.3995594308365262</c:v>
                </c:pt>
                <c:pt idx="1">
                  <c:v>2.7991188616730525</c:v>
                </c:pt>
                <c:pt idx="2">
                  <c:v>4.1986782925095785</c:v>
                </c:pt>
                <c:pt idx="3">
                  <c:v>5.5982377233461049</c:v>
                </c:pt>
                <c:pt idx="4">
                  <c:v>6.9977971541826305</c:v>
                </c:pt>
              </c:numCache>
            </c:numRef>
          </c:xVal>
          <c:yVal>
            <c:numRef>
              <c:f>'1st Row'!$H$3:$H$7</c:f>
              <c:numCache>
                <c:formatCode>0.00</c:formatCode>
                <c:ptCount val="5"/>
                <c:pt idx="0">
                  <c:v>0.48226894301466239</c:v>
                </c:pt>
                <c:pt idx="1">
                  <c:v>0.80674956800750652</c:v>
                </c:pt>
                <c:pt idx="2">
                  <c:v>0.77027369154860892</c:v>
                </c:pt>
                <c:pt idx="3">
                  <c:v>0.91719889897588069</c:v>
                </c:pt>
                <c:pt idx="4">
                  <c:v>0.88641775485440477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3FD-46E0-8C96-0B6ECCA74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424336"/>
        <c:axId val="185422768"/>
      </c:scatterChart>
      <c:valAx>
        <c:axId val="18542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185422768"/>
        <c:crosses val="autoZero"/>
        <c:crossBetween val="midCat"/>
      </c:valAx>
      <c:valAx>
        <c:axId val="185422768"/>
        <c:scaling>
          <c:orientation val="minMax"/>
          <c:max val="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185424336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1393000874890644"/>
          <c:y val="0.11636410032079328"/>
          <c:w val="0.1999588801399825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36973375719899"/>
          <c:y val="2.839082993937227E-2"/>
          <c:w val="0.83394225721784776"/>
          <c:h val="0.80874234470691164"/>
        </c:manualLayout>
      </c:layout>
      <c:scatterChart>
        <c:scatterStyle val="lineMarker"/>
        <c:varyColors val="0"/>
        <c:ser>
          <c:idx val="0"/>
          <c:order val="0"/>
          <c:tx>
            <c:v>Streamwise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'3rd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Row'!$G$3:$G$7</c:f>
              <c:numCache>
                <c:formatCode>0.00</c:formatCode>
                <c:ptCount val="5"/>
                <c:pt idx="0">
                  <c:v>0.42838467210510212</c:v>
                </c:pt>
                <c:pt idx="1">
                  <c:v>0.87558967702120771</c:v>
                </c:pt>
                <c:pt idx="2">
                  <c:v>1.4269680089666223</c:v>
                </c:pt>
                <c:pt idx="3">
                  <c:v>1.3000767307170311</c:v>
                </c:pt>
                <c:pt idx="4">
                  <c:v>1.6907362138811117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CC-482A-91F6-4E4BB0FA9189}"/>
            </c:ext>
          </c:extLst>
        </c:ser>
        <c:ser>
          <c:idx val="1"/>
          <c:order val="1"/>
          <c:tx>
            <c:v>Transverse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'3rd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Row'!$H$3:$H$7</c:f>
              <c:numCache>
                <c:formatCode>0.00</c:formatCode>
                <c:ptCount val="5"/>
                <c:pt idx="0">
                  <c:v>0.35549775435377862</c:v>
                </c:pt>
                <c:pt idx="1">
                  <c:v>0.95572300049774661</c:v>
                </c:pt>
                <c:pt idx="2">
                  <c:v>1.151173187511539</c:v>
                </c:pt>
                <c:pt idx="3">
                  <c:v>1.1238311068790874</c:v>
                </c:pt>
                <c:pt idx="4">
                  <c:v>1.6008431366386324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0CC-482A-91F6-4E4BB0FA9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424336"/>
        <c:axId val="185422768"/>
      </c:scatterChart>
      <c:valAx>
        <c:axId val="18542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185422768"/>
        <c:crosses val="autoZero"/>
        <c:crossBetween val="midCat"/>
      </c:valAx>
      <c:valAx>
        <c:axId val="185422768"/>
        <c:scaling>
          <c:orientation val="minMax"/>
          <c:max val="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185424336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1393000874890644"/>
          <c:y val="0.11636410032079328"/>
          <c:w val="0.1999588801399825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'3rd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Row'!$I$14:$I$18</c:f>
              <c:numCache>
                <c:formatCode>0.00</c:formatCode>
                <c:ptCount val="5"/>
                <c:pt idx="0">
                  <c:v>0.56510104237511749</c:v>
                </c:pt>
                <c:pt idx="1">
                  <c:v>0.77164138787747405</c:v>
                </c:pt>
                <c:pt idx="2">
                  <c:v>2.0089814918913995</c:v>
                </c:pt>
                <c:pt idx="3">
                  <c:v>2.5328027427407904</c:v>
                </c:pt>
                <c:pt idx="4">
                  <c:v>2.1966377585666135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6E-4ABD-AC31-6ABEB145F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841248"/>
        <c:axId val="252453552"/>
      </c:scatterChart>
      <c:valAx>
        <c:axId val="251841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3552"/>
        <c:crosses val="autoZero"/>
        <c:crossBetween val="midCat"/>
      </c:valAx>
      <c:valAx>
        <c:axId val="252453552"/>
        <c:scaling>
          <c:orientation val="minMax"/>
          <c:max val="2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Resultnat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184124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80874234470691164"/>
        </c:manualLayout>
      </c:layout>
      <c:scatterChart>
        <c:scatterStyle val="lineMarker"/>
        <c:varyColors val="0"/>
        <c:ser>
          <c:idx val="0"/>
          <c:order val="0"/>
          <c:tx>
            <c:v>Streamwise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'3rd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Row'!$G$14:$G$18</c:f>
              <c:numCache>
                <c:formatCode>0.00</c:formatCode>
                <c:ptCount val="5"/>
                <c:pt idx="0">
                  <c:v>0.37440168881667329</c:v>
                </c:pt>
                <c:pt idx="1">
                  <c:v>0.56104523038049536</c:v>
                </c:pt>
                <c:pt idx="2">
                  <c:v>1.5006268713926572</c:v>
                </c:pt>
                <c:pt idx="3">
                  <c:v>1.7909619947998996</c:v>
                </c:pt>
                <c:pt idx="4">
                  <c:v>1.8438690056866227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0A-4B8C-84D2-5490CC641F85}"/>
            </c:ext>
          </c:extLst>
        </c:ser>
        <c:ser>
          <c:idx val="1"/>
          <c:order val="1"/>
          <c:tx>
            <c:v>Transverse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'3rd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Row'!$H$14:$H$18</c:f>
              <c:numCache>
                <c:formatCode>0.00</c:formatCode>
                <c:ptCount val="5"/>
                <c:pt idx="0">
                  <c:v>0.42327598975688108</c:v>
                </c:pt>
                <c:pt idx="1">
                  <c:v>0.5297722916053379</c:v>
                </c:pt>
                <c:pt idx="2">
                  <c:v>1.3357116558660698</c:v>
                </c:pt>
                <c:pt idx="3">
                  <c:v>1.7909619947998996</c:v>
                </c:pt>
                <c:pt idx="4">
                  <c:v>1.1938863146165888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0A-4B8C-84D2-5490CC641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455512"/>
        <c:axId val="252454336"/>
      </c:scatterChart>
      <c:valAx>
        <c:axId val="252455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4336"/>
        <c:crosses val="autoZero"/>
        <c:crossBetween val="midCat"/>
      </c:valAx>
      <c:valAx>
        <c:axId val="252454336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551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1393000874890644"/>
          <c:y val="0.11636410032079328"/>
          <c:w val="0.1999588801399825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'3rd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Row'!$I$23:$I$27</c:f>
              <c:numCache>
                <c:formatCode>0.00</c:formatCode>
                <c:ptCount val="5"/>
                <c:pt idx="0">
                  <c:v>0.53412825984218615</c:v>
                </c:pt>
                <c:pt idx="1">
                  <c:v>1.1278126417385372</c:v>
                </c:pt>
                <c:pt idx="2">
                  <c:v>2.5519034510860301</c:v>
                </c:pt>
                <c:pt idx="3">
                  <c:v>2.1160867707128541</c:v>
                </c:pt>
                <c:pt idx="4">
                  <c:v>2.0391709194496968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C1B-4824-B158-628870A78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455120"/>
        <c:axId val="252453160"/>
      </c:scatterChart>
      <c:valAx>
        <c:axId val="252455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3160"/>
        <c:crosses val="autoZero"/>
        <c:crossBetween val="midCat"/>
      </c:valAx>
      <c:valAx>
        <c:axId val="252453160"/>
        <c:scaling>
          <c:orientation val="minMax"/>
          <c:max val="2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Resultant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5120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80874234470691164"/>
        </c:manualLayout>
      </c:layout>
      <c:scatterChart>
        <c:scatterStyle val="lineMarker"/>
        <c:varyColors val="0"/>
        <c:ser>
          <c:idx val="0"/>
          <c:order val="0"/>
          <c:tx>
            <c:v>Streamwise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'3rd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Row'!$G$23:$G$27</c:f>
              <c:numCache>
                <c:formatCode>0.00</c:formatCode>
                <c:ptCount val="5"/>
                <c:pt idx="0">
                  <c:v>0.37259105596584402</c:v>
                </c:pt>
                <c:pt idx="1">
                  <c:v>0.79990788630247134</c:v>
                </c:pt>
                <c:pt idx="2">
                  <c:v>2.0335537741245453</c:v>
                </c:pt>
                <c:pt idx="3">
                  <c:v>1.5571209025127493</c:v>
                </c:pt>
                <c:pt idx="4">
                  <c:v>1.5965174589872664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27-440B-9AA0-84BB1EFB3B0F}"/>
            </c:ext>
          </c:extLst>
        </c:ser>
        <c:ser>
          <c:idx val="1"/>
          <c:order val="1"/>
          <c:tx>
            <c:v>Transverse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'3rd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Row'!$H$23:$H$27</c:f>
              <c:numCache>
                <c:formatCode>0.00</c:formatCode>
                <c:ptCount val="5"/>
                <c:pt idx="0">
                  <c:v>0.38271255920899583</c:v>
                </c:pt>
                <c:pt idx="1">
                  <c:v>0.7950526575619824</c:v>
                </c:pt>
                <c:pt idx="2">
                  <c:v>1.5417101775004949</c:v>
                </c:pt>
                <c:pt idx="3">
                  <c:v>1.432898362112204</c:v>
                </c:pt>
                <c:pt idx="4">
                  <c:v>1.2686016088111207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27-440B-9AA0-84BB1EFB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456296"/>
        <c:axId val="252452768"/>
      </c:scatterChart>
      <c:valAx>
        <c:axId val="252456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2768"/>
        <c:crosses val="autoZero"/>
        <c:crossBetween val="midCat"/>
      </c:valAx>
      <c:valAx>
        <c:axId val="252452768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6296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1393000874890644"/>
          <c:y val="0.11636410032079328"/>
          <c:w val="0.1999588801399825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'3rd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Row'!$I$32:$I$37</c:f>
              <c:numCache>
                <c:formatCode>0.00</c:formatCode>
                <c:ptCount val="6"/>
                <c:pt idx="0">
                  <c:v>0.1498779009819998</c:v>
                </c:pt>
                <c:pt idx="1">
                  <c:v>0.22583179640961298</c:v>
                </c:pt>
                <c:pt idx="2">
                  <c:v>0.28509751316970294</c:v>
                </c:pt>
                <c:pt idx="3">
                  <c:v>0.39273450507728341</c:v>
                </c:pt>
                <c:pt idx="4">
                  <c:v>0.54657444199025706</c:v>
                </c:pt>
                <c:pt idx="5">
                  <c:v>0.63459903708527321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D3-45EE-9B6E-CB186432C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839680"/>
        <c:axId val="251840464"/>
      </c:scatterChart>
      <c:valAx>
        <c:axId val="251839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1840464"/>
        <c:crosses val="autoZero"/>
        <c:crossBetween val="midCat"/>
      </c:valAx>
      <c:valAx>
        <c:axId val="251840464"/>
        <c:scaling>
          <c:orientation val="minMax"/>
          <c:max val="2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1839680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80874234470691164"/>
        </c:manualLayout>
      </c:layout>
      <c:scatterChart>
        <c:scatterStyle val="lineMarker"/>
        <c:varyColors val="0"/>
        <c:ser>
          <c:idx val="0"/>
          <c:order val="0"/>
          <c:tx>
            <c:v>Streamwise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'3rd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Row'!$G$32:$G$37</c:f>
              <c:numCache>
                <c:formatCode>0.00</c:formatCode>
                <c:ptCount val="6"/>
                <c:pt idx="0">
                  <c:v>9.7419711475555976E-2</c:v>
                </c:pt>
                <c:pt idx="1">
                  <c:v>0.1487984760478053</c:v>
                </c:pt>
                <c:pt idx="2">
                  <c:v>0.19167768194805501</c:v>
                </c:pt>
                <c:pt idx="3">
                  <c:v>0.25073029203722336</c:v>
                </c:pt>
                <c:pt idx="4">
                  <c:v>0.38272892550597076</c:v>
                </c:pt>
                <c:pt idx="5">
                  <c:v>0.42255453626857259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87-4A6F-A507-EF35CD8B22FC}"/>
            </c:ext>
          </c:extLst>
        </c:ser>
        <c:ser>
          <c:idx val="1"/>
          <c:order val="1"/>
          <c:tx>
            <c:v>Transverse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'3rd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Row'!$H$32:$H$37</c:f>
              <c:numCache>
                <c:formatCode>0.00</c:formatCode>
                <c:ptCount val="6"/>
                <c:pt idx="0">
                  <c:v>0.11389813439556228</c:v>
                </c:pt>
                <c:pt idx="1">
                  <c:v>0.16987940956879855</c:v>
                </c:pt>
                <c:pt idx="2">
                  <c:v>0.21104563074977223</c:v>
                </c:pt>
                <c:pt idx="3">
                  <c:v>0.30228250384901112</c:v>
                </c:pt>
                <c:pt idx="4">
                  <c:v>0.39020788077383312</c:v>
                </c:pt>
                <c:pt idx="5">
                  <c:v>0.47345918699335382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87-4A6F-A507-EF35CD8B2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840072"/>
        <c:axId val="252555616"/>
      </c:scatterChart>
      <c:valAx>
        <c:axId val="251840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555616"/>
        <c:crosses val="autoZero"/>
        <c:crossBetween val="midCat"/>
      </c:valAx>
      <c:valAx>
        <c:axId val="252555616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184007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1393000874890644"/>
          <c:y val="0.11636410032079328"/>
          <c:w val="0.1999588801399825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1"/>
          <c:order val="0"/>
          <c:tx>
            <c:v>0.7% TI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'3rd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Row'!$I$3:$I$7</c:f>
              <c:numCache>
                <c:formatCode>0.00</c:formatCode>
                <c:ptCount val="5"/>
                <c:pt idx="0">
                  <c:v>0.55667951340531241</c:v>
                </c:pt>
                <c:pt idx="1">
                  <c:v>1.296172726216116</c:v>
                </c:pt>
                <c:pt idx="2">
                  <c:v>1.8334223207596343</c:v>
                </c:pt>
                <c:pt idx="3">
                  <c:v>1.7184865034503352</c:v>
                </c:pt>
                <c:pt idx="4">
                  <c:v>2.3283658847037016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0E-440D-B247-BABBB582B717}"/>
            </c:ext>
          </c:extLst>
        </c:ser>
        <c:ser>
          <c:idx val="2"/>
          <c:order val="1"/>
          <c:tx>
            <c:v>4.6% TI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'3rd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E0E-440D-B247-BABBB582B717}"/>
            </c:ext>
          </c:extLst>
        </c:ser>
        <c:ser>
          <c:idx val="3"/>
          <c:order val="2"/>
          <c:tx>
            <c:v>8.3% TI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'3rd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Row'!$I$14:$I$18</c:f>
              <c:numCache>
                <c:formatCode>0.00</c:formatCode>
                <c:ptCount val="5"/>
                <c:pt idx="0">
                  <c:v>0.56510104237511749</c:v>
                </c:pt>
                <c:pt idx="1">
                  <c:v>0.77164138787747405</c:v>
                </c:pt>
                <c:pt idx="2">
                  <c:v>2.0089814918913995</c:v>
                </c:pt>
                <c:pt idx="3">
                  <c:v>2.5328027427407904</c:v>
                </c:pt>
                <c:pt idx="4">
                  <c:v>2.1966377585666135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E0E-440D-B247-BABBB582B717}"/>
            </c:ext>
          </c:extLst>
        </c:ser>
        <c:ser>
          <c:idx val="4"/>
          <c:order val="3"/>
          <c:tx>
            <c:v>10.2% TI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star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'3rd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Row'!$I$23:$I$27</c:f>
              <c:numCache>
                <c:formatCode>0.00</c:formatCode>
                <c:ptCount val="5"/>
                <c:pt idx="0">
                  <c:v>0.53412825984218615</c:v>
                </c:pt>
                <c:pt idx="1">
                  <c:v>1.1278126417385372</c:v>
                </c:pt>
                <c:pt idx="2">
                  <c:v>2.5519034510860301</c:v>
                </c:pt>
                <c:pt idx="3">
                  <c:v>2.1160867707128541</c:v>
                </c:pt>
                <c:pt idx="4">
                  <c:v>2.0391709194496968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E0E-440D-B247-BABBB582B717}"/>
            </c:ext>
          </c:extLst>
        </c:ser>
        <c:ser>
          <c:idx val="0"/>
          <c:order val="4"/>
          <c:tx>
            <c:v>16.5% TI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'3rd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Row'!$I$32:$I$37</c:f>
              <c:numCache>
                <c:formatCode>0.00</c:formatCode>
                <c:ptCount val="6"/>
                <c:pt idx="0">
                  <c:v>0.1498779009819998</c:v>
                </c:pt>
                <c:pt idx="1">
                  <c:v>0.22583179640961298</c:v>
                </c:pt>
                <c:pt idx="2">
                  <c:v>0.28509751316970294</c:v>
                </c:pt>
                <c:pt idx="3">
                  <c:v>0.39273450507728341</c:v>
                </c:pt>
                <c:pt idx="4">
                  <c:v>0.54657444199025706</c:v>
                </c:pt>
                <c:pt idx="5">
                  <c:v>0.63459903708527321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E0E-440D-B247-BABBB582B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553656"/>
        <c:axId val="252556008"/>
      </c:scatterChart>
      <c:valAx>
        <c:axId val="252553656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 (Vr)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556008"/>
        <c:crosses val="autoZero"/>
        <c:crossBetween val="midCat"/>
      </c:valAx>
      <c:valAx>
        <c:axId val="252556008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553656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8045741634508553"/>
          <c:y val="6.3591192051069279E-2"/>
          <c:w val="0.15370016952380286"/>
          <c:h val="0.429864231872771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4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'4th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'4th Row'!$I$3:$I$7</c:f>
              <c:numCache>
                <c:formatCode>0.00</c:formatCode>
                <c:ptCount val="5"/>
                <c:pt idx="0">
                  <c:v>0.82635062560647232</c:v>
                </c:pt>
                <c:pt idx="1">
                  <c:v>1.0247427071055784</c:v>
                </c:pt>
                <c:pt idx="2">
                  <c:v>1.2867223552835156</c:v>
                </c:pt>
                <c:pt idx="3">
                  <c:v>1.3215283204017991</c:v>
                </c:pt>
                <c:pt idx="4">
                  <c:v>1.1858827179429257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99-4F47-91BA-CB5ACB14B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423552"/>
        <c:axId val="185421984"/>
      </c:scatterChart>
      <c:valAx>
        <c:axId val="185423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185421984"/>
        <c:crosses val="autoZero"/>
        <c:crossBetween val="midCat"/>
      </c:valAx>
      <c:valAx>
        <c:axId val="185421984"/>
        <c:scaling>
          <c:orientation val="minMax"/>
          <c:max val="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Resultant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1854235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47254154715685"/>
          <c:y val="3.3392025017557538E-2"/>
          <c:w val="0.83394225721784776"/>
          <c:h val="0.80874234470691164"/>
        </c:manualLayout>
      </c:layout>
      <c:scatterChart>
        <c:scatterStyle val="lineMarker"/>
        <c:varyColors val="0"/>
        <c:ser>
          <c:idx val="0"/>
          <c:order val="0"/>
          <c:tx>
            <c:v>Streamwise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'4th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'4th Row'!$G$3:$G$7</c:f>
              <c:numCache>
                <c:formatCode>0.00</c:formatCode>
                <c:ptCount val="5"/>
                <c:pt idx="0">
                  <c:v>0.52996868569419364</c:v>
                </c:pt>
                <c:pt idx="1">
                  <c:v>0.73795128777011598</c:v>
                </c:pt>
                <c:pt idx="2">
                  <c:v>0.94401230719756457</c:v>
                </c:pt>
                <c:pt idx="3">
                  <c:v>1.0068149151459649</c:v>
                </c:pt>
                <c:pt idx="4">
                  <c:v>0.89713186530374456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A5-472B-83F3-05BC034923F8}"/>
            </c:ext>
          </c:extLst>
        </c:ser>
        <c:ser>
          <c:idx val="1"/>
          <c:order val="1"/>
          <c:tx>
            <c:v>Transverse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'4th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'4th Row'!$H$3:$H$7</c:f>
              <c:numCache>
                <c:formatCode>0.00</c:formatCode>
                <c:ptCount val="5"/>
                <c:pt idx="0">
                  <c:v>0.63402566874202904</c:v>
                </c:pt>
                <c:pt idx="1">
                  <c:v>0.7110031734419312</c:v>
                </c:pt>
                <c:pt idx="2">
                  <c:v>0.87435415218656609</c:v>
                </c:pt>
                <c:pt idx="3">
                  <c:v>0.85601450236758458</c:v>
                </c:pt>
                <c:pt idx="4">
                  <c:v>0.77554641187508833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8A5-472B-83F3-05BC03492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424336"/>
        <c:axId val="185422768"/>
      </c:scatterChart>
      <c:valAx>
        <c:axId val="185424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185422768"/>
        <c:crosses val="autoZero"/>
        <c:crossBetween val="midCat"/>
      </c:valAx>
      <c:valAx>
        <c:axId val="185422768"/>
        <c:scaling>
          <c:orientation val="minMax"/>
          <c:max val="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185424336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1393000874890644"/>
          <c:y val="0.11636410032079328"/>
          <c:w val="0.1999588801399825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'1st Row'!$D$3:$D$7</c:f>
              <c:numCache>
                <c:formatCode>0.00</c:formatCode>
                <c:ptCount val="5"/>
                <c:pt idx="0">
                  <c:v>1.3995594308365262</c:v>
                </c:pt>
                <c:pt idx="1">
                  <c:v>2.7991188616730525</c:v>
                </c:pt>
                <c:pt idx="2">
                  <c:v>4.1986782925095785</c:v>
                </c:pt>
                <c:pt idx="3">
                  <c:v>5.5982377233461049</c:v>
                </c:pt>
                <c:pt idx="4">
                  <c:v>6.9977971541826305</c:v>
                </c:pt>
              </c:numCache>
            </c:numRef>
          </c:xVal>
          <c:yVal>
            <c:numRef>
              <c:f>'1st Row'!$I$13:$I$17</c:f>
              <c:numCache>
                <c:formatCode>0.00</c:formatCode>
                <c:ptCount val="5"/>
                <c:pt idx="0">
                  <c:v>0.60861038411559276</c:v>
                </c:pt>
                <c:pt idx="1">
                  <c:v>0.80212118119979692</c:v>
                </c:pt>
                <c:pt idx="2">
                  <c:v>1.3110007794699203</c:v>
                </c:pt>
                <c:pt idx="3">
                  <c:v>1.0705606510694565</c:v>
                </c:pt>
                <c:pt idx="4">
                  <c:v>1.1626162649687304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EF-4C93-9744-3C4DD9006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841248"/>
        <c:axId val="252453552"/>
      </c:scatterChart>
      <c:valAx>
        <c:axId val="251841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3552"/>
        <c:crosses val="autoZero"/>
        <c:crossBetween val="midCat"/>
      </c:valAx>
      <c:valAx>
        <c:axId val="252453552"/>
        <c:scaling>
          <c:orientation val="minMax"/>
          <c:max val="2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Resultant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184124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'4th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'4th Row'!$I$14:$I$18</c:f>
              <c:numCache>
                <c:formatCode>0.00</c:formatCode>
                <c:ptCount val="5"/>
                <c:pt idx="0">
                  <c:v>0.71106363083472202</c:v>
                </c:pt>
                <c:pt idx="1">
                  <c:v>1.0036003409282115</c:v>
                </c:pt>
                <c:pt idx="2">
                  <c:v>1.0569263883989846</c:v>
                </c:pt>
                <c:pt idx="3">
                  <c:v>1.0883842512023989</c:v>
                </c:pt>
                <c:pt idx="4">
                  <c:v>1.3146877704930622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36-4829-A20A-B86832CFD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841248"/>
        <c:axId val="252453552"/>
      </c:scatterChart>
      <c:valAx>
        <c:axId val="251841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3552"/>
        <c:crosses val="autoZero"/>
        <c:crossBetween val="midCat"/>
      </c:valAx>
      <c:valAx>
        <c:axId val="252453552"/>
        <c:scaling>
          <c:orientation val="minMax"/>
          <c:max val="2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Resultant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184124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5783710366871"/>
          <c:y val="4.0211467911773359E-2"/>
          <c:w val="0.83394225721784776"/>
          <c:h val="0.80874234470691164"/>
        </c:manualLayout>
      </c:layout>
      <c:scatterChart>
        <c:scatterStyle val="lineMarker"/>
        <c:varyColors val="0"/>
        <c:ser>
          <c:idx val="0"/>
          <c:order val="0"/>
          <c:tx>
            <c:v>Streamwise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'4th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'4th Row'!$G$14:$G$18</c:f>
              <c:numCache>
                <c:formatCode>0.00</c:formatCode>
                <c:ptCount val="5"/>
                <c:pt idx="0">
                  <c:v>0.46387622906751264</c:v>
                </c:pt>
                <c:pt idx="1">
                  <c:v>0.66552047873715547</c:v>
                </c:pt>
                <c:pt idx="2">
                  <c:v>0.7966830811751997</c:v>
                </c:pt>
                <c:pt idx="3">
                  <c:v>0.83246969593550291</c:v>
                </c:pt>
                <c:pt idx="4">
                  <c:v>0.99797667781257315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E2-4E5E-BB4E-0872D68CB8BB}"/>
            </c:ext>
          </c:extLst>
        </c:ser>
        <c:ser>
          <c:idx val="1"/>
          <c:order val="1"/>
          <c:tx>
            <c:v>Transverse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'4th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'4th Row'!$H$14:$H$18</c:f>
              <c:numCache>
                <c:formatCode>0.00</c:formatCode>
                <c:ptCount val="5"/>
                <c:pt idx="0">
                  <c:v>0.53891588508965138</c:v>
                </c:pt>
                <c:pt idx="1">
                  <c:v>0.75119647010132418</c:v>
                </c:pt>
                <c:pt idx="2">
                  <c:v>0.69454262551934953</c:v>
                </c:pt>
                <c:pt idx="3">
                  <c:v>0.7011237291765684</c:v>
                </c:pt>
                <c:pt idx="4">
                  <c:v>0.85583087372809707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4E2-4E5E-BB4E-0872D68CB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455512"/>
        <c:axId val="252454336"/>
      </c:scatterChart>
      <c:valAx>
        <c:axId val="252455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4336"/>
        <c:crosses val="autoZero"/>
        <c:crossBetween val="midCat"/>
      </c:valAx>
      <c:valAx>
        <c:axId val="252454336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551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1393000874890644"/>
          <c:y val="0.11636410032079328"/>
          <c:w val="0.1999588801399825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'4th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'4th Row'!$I$23:$I$27</c:f>
              <c:numCache>
                <c:formatCode>0.00</c:formatCode>
                <c:ptCount val="5"/>
                <c:pt idx="0">
                  <c:v>0.6248935589743787</c:v>
                </c:pt>
                <c:pt idx="1">
                  <c:v>0.8468307279127778</c:v>
                </c:pt>
                <c:pt idx="2">
                  <c:v>0.98276043095209187</c:v>
                </c:pt>
                <c:pt idx="3">
                  <c:v>1.0031987957882813</c:v>
                </c:pt>
                <c:pt idx="4">
                  <c:v>1.093984052229654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87-4B2A-B2F8-8DE526B8B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455120"/>
        <c:axId val="252453160"/>
      </c:scatterChart>
      <c:valAx>
        <c:axId val="252455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3160"/>
        <c:crosses val="autoZero"/>
        <c:crossBetween val="midCat"/>
      </c:valAx>
      <c:valAx>
        <c:axId val="252453160"/>
        <c:scaling>
          <c:orientation val="minMax"/>
          <c:max val="2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Resultant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5120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57502036383386"/>
          <c:y val="4.0211467911773359E-2"/>
          <c:w val="0.83394225721784776"/>
          <c:h val="0.80874234470691164"/>
        </c:manualLayout>
      </c:layout>
      <c:scatterChart>
        <c:scatterStyle val="lineMarker"/>
        <c:varyColors val="0"/>
        <c:ser>
          <c:idx val="0"/>
          <c:order val="0"/>
          <c:tx>
            <c:v>Streamwise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'4th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'4th Row'!$G$23:$G$27</c:f>
              <c:numCache>
                <c:formatCode>0.00</c:formatCode>
                <c:ptCount val="5"/>
                <c:pt idx="0">
                  <c:v>0.42287646891248099</c:v>
                </c:pt>
                <c:pt idx="1">
                  <c:v>0.63164745403743516</c:v>
                </c:pt>
                <c:pt idx="2">
                  <c:v>0.77598143226293459</c:v>
                </c:pt>
                <c:pt idx="3">
                  <c:v>0.76965925331410867</c:v>
                </c:pt>
                <c:pt idx="4">
                  <c:v>0.82208928841178852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52-4B68-B537-1B039CAC2643}"/>
            </c:ext>
          </c:extLst>
        </c:ser>
        <c:ser>
          <c:idx val="1"/>
          <c:order val="1"/>
          <c:tx>
            <c:v>Transverse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'4th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'4th Row'!$H$23:$H$27</c:f>
              <c:numCache>
                <c:formatCode>0.00</c:formatCode>
                <c:ptCount val="5"/>
                <c:pt idx="0">
                  <c:v>0.46007331164476034</c:v>
                </c:pt>
                <c:pt idx="1">
                  <c:v>0.5640423526166376</c:v>
                </c:pt>
                <c:pt idx="2">
                  <c:v>0.60305130911747962</c:v>
                </c:pt>
                <c:pt idx="3">
                  <c:v>0.64345353962739704</c:v>
                </c:pt>
                <c:pt idx="4">
                  <c:v>0.72178272936626409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52-4B68-B537-1B039CAC2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456296"/>
        <c:axId val="252452768"/>
      </c:scatterChart>
      <c:valAx>
        <c:axId val="252456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2768"/>
        <c:crosses val="autoZero"/>
        <c:crossBetween val="midCat"/>
      </c:valAx>
      <c:valAx>
        <c:axId val="252452768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6296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1393000874890644"/>
          <c:y val="0.11636410032079328"/>
          <c:w val="0.1999588801399825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'4th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'4th Row'!$I$32:$I$37</c:f>
              <c:numCache>
                <c:formatCode>0.00</c:formatCode>
                <c:ptCount val="6"/>
                <c:pt idx="0">
                  <c:v>0.1498779009819998</c:v>
                </c:pt>
                <c:pt idx="1">
                  <c:v>0.22583179640961298</c:v>
                </c:pt>
                <c:pt idx="2">
                  <c:v>0.28509751316970294</c:v>
                </c:pt>
                <c:pt idx="3">
                  <c:v>0.39273450507728341</c:v>
                </c:pt>
                <c:pt idx="4">
                  <c:v>0.54657444199025706</c:v>
                </c:pt>
                <c:pt idx="5">
                  <c:v>0.63459903708527321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C2-484C-B324-86CB18E5A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839680"/>
        <c:axId val="251840464"/>
      </c:scatterChart>
      <c:valAx>
        <c:axId val="251839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1840464"/>
        <c:crosses val="autoZero"/>
        <c:crossBetween val="midCat"/>
      </c:valAx>
      <c:valAx>
        <c:axId val="251840464"/>
        <c:scaling>
          <c:orientation val="minMax"/>
          <c:max val="2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1839680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80874234470691164"/>
        </c:manualLayout>
      </c:layout>
      <c:scatterChart>
        <c:scatterStyle val="lineMarker"/>
        <c:varyColors val="0"/>
        <c:ser>
          <c:idx val="0"/>
          <c:order val="0"/>
          <c:tx>
            <c:v>Streamwise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'4th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'4th Row'!$G$32:$G$37</c:f>
              <c:numCache>
                <c:formatCode>0.00</c:formatCode>
                <c:ptCount val="6"/>
                <c:pt idx="0">
                  <c:v>9.7419711475555976E-2</c:v>
                </c:pt>
                <c:pt idx="1">
                  <c:v>0.1487984760478053</c:v>
                </c:pt>
                <c:pt idx="2">
                  <c:v>0.19167768194805501</c:v>
                </c:pt>
                <c:pt idx="3">
                  <c:v>0.25073029203722336</c:v>
                </c:pt>
                <c:pt idx="4">
                  <c:v>0.38272892550597076</c:v>
                </c:pt>
                <c:pt idx="5">
                  <c:v>0.42255453626857259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EB-4F99-A13C-818C7F5DCC11}"/>
            </c:ext>
          </c:extLst>
        </c:ser>
        <c:ser>
          <c:idx val="1"/>
          <c:order val="1"/>
          <c:tx>
            <c:v>Transverse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'4th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'4th Row'!$H$32:$H$37</c:f>
              <c:numCache>
                <c:formatCode>0.00</c:formatCode>
                <c:ptCount val="6"/>
                <c:pt idx="0">
                  <c:v>0.11389813439556228</c:v>
                </c:pt>
                <c:pt idx="1">
                  <c:v>0.16987940956879855</c:v>
                </c:pt>
                <c:pt idx="2">
                  <c:v>0.21104563074977223</c:v>
                </c:pt>
                <c:pt idx="3">
                  <c:v>0.30228250384901112</c:v>
                </c:pt>
                <c:pt idx="4">
                  <c:v>0.39020788077383312</c:v>
                </c:pt>
                <c:pt idx="5">
                  <c:v>0.47345918699335382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8EB-4F99-A13C-818C7F5DC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840072"/>
        <c:axId val="252555616"/>
      </c:scatterChart>
      <c:valAx>
        <c:axId val="251840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555616"/>
        <c:crosses val="autoZero"/>
        <c:crossBetween val="midCat"/>
      </c:valAx>
      <c:valAx>
        <c:axId val="252555616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184007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1393000874890644"/>
          <c:y val="0.11636410032079328"/>
          <c:w val="0.1999588801399825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1"/>
          <c:order val="0"/>
          <c:tx>
            <c:v>0.7% TI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'4th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'4th Row'!$I$3:$I$7</c:f>
              <c:numCache>
                <c:formatCode>0.00</c:formatCode>
                <c:ptCount val="5"/>
                <c:pt idx="0">
                  <c:v>0.82635062560647232</c:v>
                </c:pt>
                <c:pt idx="1">
                  <c:v>1.0247427071055784</c:v>
                </c:pt>
                <c:pt idx="2">
                  <c:v>1.2867223552835156</c:v>
                </c:pt>
                <c:pt idx="3">
                  <c:v>1.3215283204017991</c:v>
                </c:pt>
                <c:pt idx="4">
                  <c:v>1.1858827179429257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9B-47DB-A114-07B6935EB289}"/>
            </c:ext>
          </c:extLst>
        </c:ser>
        <c:ser>
          <c:idx val="2"/>
          <c:order val="1"/>
          <c:tx>
            <c:v>4.6% TI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'4th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'3rd Row'!#REF!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A9B-47DB-A114-07B6935EB289}"/>
            </c:ext>
          </c:extLst>
        </c:ser>
        <c:ser>
          <c:idx val="3"/>
          <c:order val="2"/>
          <c:tx>
            <c:v>8.3% TI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'4th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'4th Row'!$I$14:$I$18</c:f>
              <c:numCache>
                <c:formatCode>0.00</c:formatCode>
                <c:ptCount val="5"/>
                <c:pt idx="0">
                  <c:v>0.71106363083472202</c:v>
                </c:pt>
                <c:pt idx="1">
                  <c:v>1.0036003409282115</c:v>
                </c:pt>
                <c:pt idx="2">
                  <c:v>1.0569263883989846</c:v>
                </c:pt>
                <c:pt idx="3">
                  <c:v>1.0883842512023989</c:v>
                </c:pt>
                <c:pt idx="4">
                  <c:v>1.3146877704930622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A9B-47DB-A114-07B6935EB289}"/>
            </c:ext>
          </c:extLst>
        </c:ser>
        <c:ser>
          <c:idx val="4"/>
          <c:order val="3"/>
          <c:tx>
            <c:v>10.2% TI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star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'4th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'4th Row'!$I$23:$I$27</c:f>
              <c:numCache>
                <c:formatCode>0.00</c:formatCode>
                <c:ptCount val="5"/>
                <c:pt idx="0">
                  <c:v>0.6248935589743787</c:v>
                </c:pt>
                <c:pt idx="1">
                  <c:v>0.8468307279127778</c:v>
                </c:pt>
                <c:pt idx="2">
                  <c:v>0.98276043095209187</c:v>
                </c:pt>
                <c:pt idx="3">
                  <c:v>1.0031987957882813</c:v>
                </c:pt>
                <c:pt idx="4">
                  <c:v>1.093984052229654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A9B-47DB-A114-07B6935EB289}"/>
            </c:ext>
          </c:extLst>
        </c:ser>
        <c:ser>
          <c:idx val="0"/>
          <c:order val="4"/>
          <c:tx>
            <c:v>16.5% TI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'4th Row'!$D$3:$D$7</c:f>
              <c:numCache>
                <c:formatCode>0.00</c:formatCode>
                <c:ptCount val="5"/>
                <c:pt idx="0">
                  <c:v>1.1513743032475994</c:v>
                </c:pt>
                <c:pt idx="1">
                  <c:v>2.3027486064951987</c:v>
                </c:pt>
                <c:pt idx="2">
                  <c:v>3.4541229097427979</c:v>
                </c:pt>
                <c:pt idx="3">
                  <c:v>4.6054972129903975</c:v>
                </c:pt>
                <c:pt idx="4">
                  <c:v>5.7568715162379966</c:v>
                </c:pt>
              </c:numCache>
            </c:numRef>
          </c:xVal>
          <c:yVal>
            <c:numRef>
              <c:f>'4th Row'!$I$32:$I$37</c:f>
              <c:numCache>
                <c:formatCode>0.00</c:formatCode>
                <c:ptCount val="6"/>
                <c:pt idx="0">
                  <c:v>0.1498779009819998</c:v>
                </c:pt>
                <c:pt idx="1">
                  <c:v>0.22583179640961298</c:v>
                </c:pt>
                <c:pt idx="2">
                  <c:v>0.28509751316970294</c:v>
                </c:pt>
                <c:pt idx="3">
                  <c:v>0.39273450507728341</c:v>
                </c:pt>
                <c:pt idx="4">
                  <c:v>0.54657444199025706</c:v>
                </c:pt>
                <c:pt idx="5">
                  <c:v>0.63459903708527321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A9B-47DB-A114-07B6935EB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553656"/>
        <c:axId val="252556008"/>
      </c:scatterChart>
      <c:valAx>
        <c:axId val="252553656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 (Vr)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556008"/>
        <c:crosses val="autoZero"/>
        <c:crossBetween val="midCat"/>
      </c:valAx>
      <c:valAx>
        <c:axId val="252556008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553656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8045741634508553"/>
          <c:y val="6.3591192051069279E-2"/>
          <c:w val="0.15370016952380286"/>
          <c:h val="0.429864231872771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4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23249089608"/>
          <c:y val="3.8945414350959995E-2"/>
          <c:w val="0.83394225721784776"/>
          <c:h val="0.80874234470691164"/>
        </c:manualLayout>
      </c:layout>
      <c:scatterChart>
        <c:scatterStyle val="lineMarker"/>
        <c:varyColors val="0"/>
        <c:ser>
          <c:idx val="0"/>
          <c:order val="0"/>
          <c:tx>
            <c:v>Streamwise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'1st Row'!$D$3:$D$7</c:f>
              <c:numCache>
                <c:formatCode>0.00</c:formatCode>
                <c:ptCount val="5"/>
                <c:pt idx="0">
                  <c:v>1.3995594308365262</c:v>
                </c:pt>
                <c:pt idx="1">
                  <c:v>2.7991188616730525</c:v>
                </c:pt>
                <c:pt idx="2">
                  <c:v>4.1986782925095785</c:v>
                </c:pt>
                <c:pt idx="3">
                  <c:v>5.5982377233461049</c:v>
                </c:pt>
                <c:pt idx="4">
                  <c:v>6.9977971541826305</c:v>
                </c:pt>
              </c:numCache>
            </c:numRef>
          </c:xVal>
          <c:yVal>
            <c:numRef>
              <c:f>'1st Row'!$G$13:$G$17</c:f>
              <c:numCache>
                <c:formatCode>0.00</c:formatCode>
                <c:ptCount val="5"/>
                <c:pt idx="0">
                  <c:v>0.39742597333244256</c:v>
                </c:pt>
                <c:pt idx="1">
                  <c:v>0.55999963539951481</c:v>
                </c:pt>
                <c:pt idx="2">
                  <c:v>0.89332956978661548</c:v>
                </c:pt>
                <c:pt idx="3">
                  <c:v>0.75700069604269804</c:v>
                </c:pt>
                <c:pt idx="4">
                  <c:v>0.78779052154058526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70C-4BAA-8E25-18A66E412E5D}"/>
            </c:ext>
          </c:extLst>
        </c:ser>
        <c:ser>
          <c:idx val="1"/>
          <c:order val="1"/>
          <c:tx>
            <c:v>Transverse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'1st Row'!$D$3:$D$7</c:f>
              <c:numCache>
                <c:formatCode>0.00</c:formatCode>
                <c:ptCount val="5"/>
                <c:pt idx="0">
                  <c:v>1.3995594308365262</c:v>
                </c:pt>
                <c:pt idx="1">
                  <c:v>2.7991188616730525</c:v>
                </c:pt>
                <c:pt idx="2">
                  <c:v>4.1986782925095785</c:v>
                </c:pt>
                <c:pt idx="3">
                  <c:v>5.5982377233461049</c:v>
                </c:pt>
                <c:pt idx="4">
                  <c:v>6.9977971541826305</c:v>
                </c:pt>
              </c:numCache>
            </c:numRef>
          </c:xVal>
          <c:yVal>
            <c:numRef>
              <c:f>'1st Row'!$H$13:$H$17</c:f>
              <c:numCache>
                <c:formatCode>0.00</c:formatCode>
                <c:ptCount val="5"/>
                <c:pt idx="0">
                  <c:v>0.46093296190887678</c:v>
                </c:pt>
                <c:pt idx="1">
                  <c:v>0.57428111381253688</c:v>
                </c:pt>
                <c:pt idx="2">
                  <c:v>0.95952348773523999</c:v>
                </c:pt>
                <c:pt idx="3">
                  <c:v>0.75700069604269804</c:v>
                </c:pt>
                <c:pt idx="4">
                  <c:v>0.85502203114344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70C-4BAA-8E25-18A66E412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455512"/>
        <c:axId val="252454336"/>
      </c:scatterChart>
      <c:valAx>
        <c:axId val="252455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4336"/>
        <c:crosses val="autoZero"/>
        <c:crossBetween val="midCat"/>
      </c:valAx>
      <c:valAx>
        <c:axId val="252454336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551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1393000874890644"/>
          <c:y val="0.11636410032079328"/>
          <c:w val="0.1999588801399825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'1st Row'!$D$3:$D$7</c:f>
              <c:numCache>
                <c:formatCode>0.00</c:formatCode>
                <c:ptCount val="5"/>
                <c:pt idx="0">
                  <c:v>1.3995594308365262</c:v>
                </c:pt>
                <c:pt idx="1">
                  <c:v>2.7991188616730525</c:v>
                </c:pt>
                <c:pt idx="2">
                  <c:v>4.1986782925095785</c:v>
                </c:pt>
                <c:pt idx="3">
                  <c:v>5.5982377233461049</c:v>
                </c:pt>
                <c:pt idx="4">
                  <c:v>6.9977971541826305</c:v>
                </c:pt>
              </c:numCache>
            </c:numRef>
          </c:xVal>
          <c:yVal>
            <c:numRef>
              <c:f>'1st Row'!$I$22:$I$26</c:f>
              <c:numCache>
                <c:formatCode>0.00</c:formatCode>
                <c:ptCount val="5"/>
                <c:pt idx="0">
                  <c:v>0.85385387884557329</c:v>
                </c:pt>
                <c:pt idx="1">
                  <c:v>0.9944435445028974</c:v>
                </c:pt>
                <c:pt idx="2">
                  <c:v>1.2043428289038678</c:v>
                </c:pt>
                <c:pt idx="3">
                  <c:v>1.2792422739990448</c:v>
                </c:pt>
                <c:pt idx="4">
                  <c:v>1.4149631786518104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2B-4C05-AC5B-331A2721A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455120"/>
        <c:axId val="252453160"/>
      </c:scatterChart>
      <c:valAx>
        <c:axId val="252455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3160"/>
        <c:crosses val="autoZero"/>
        <c:crossBetween val="midCat"/>
      </c:valAx>
      <c:valAx>
        <c:axId val="252453160"/>
        <c:scaling>
          <c:orientation val="minMax"/>
          <c:max val="2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Resultant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5120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382614519"/>
          <c:y val="4.0306308882639849E-2"/>
          <c:w val="0.83394225721784776"/>
          <c:h val="0.80874234470691164"/>
        </c:manualLayout>
      </c:layout>
      <c:scatterChart>
        <c:scatterStyle val="lineMarker"/>
        <c:varyColors val="0"/>
        <c:ser>
          <c:idx val="0"/>
          <c:order val="0"/>
          <c:tx>
            <c:v>Streamwise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'1st Row'!$D$3:$D$7</c:f>
              <c:numCache>
                <c:formatCode>0.00</c:formatCode>
                <c:ptCount val="5"/>
                <c:pt idx="0">
                  <c:v>1.3995594308365262</c:v>
                </c:pt>
                <c:pt idx="1">
                  <c:v>2.7991188616730525</c:v>
                </c:pt>
                <c:pt idx="2">
                  <c:v>4.1986782925095785</c:v>
                </c:pt>
                <c:pt idx="3">
                  <c:v>5.5982377233461049</c:v>
                </c:pt>
                <c:pt idx="4">
                  <c:v>6.9977971541826305</c:v>
                </c:pt>
              </c:numCache>
            </c:numRef>
          </c:xVal>
          <c:yVal>
            <c:numRef>
              <c:f>'1st Row'!$G$22:$G$26</c:f>
              <c:numCache>
                <c:formatCode>0.00</c:formatCode>
                <c:ptCount val="5"/>
                <c:pt idx="0">
                  <c:v>0.52868613505680828</c:v>
                </c:pt>
                <c:pt idx="1">
                  <c:v>0.6875754602450892</c:v>
                </c:pt>
                <c:pt idx="2">
                  <c:v>0.87840779182877782</c:v>
                </c:pt>
                <c:pt idx="3">
                  <c:v>0.95909097410118804</c:v>
                </c:pt>
                <c:pt idx="4">
                  <c:v>0.9895498538673152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B4-4511-AE64-5CDB9A672921}"/>
            </c:ext>
          </c:extLst>
        </c:ser>
        <c:ser>
          <c:idx val="1"/>
          <c:order val="1"/>
          <c:tx>
            <c:v>Transverse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'1st Row'!$D$3:$D$7</c:f>
              <c:numCache>
                <c:formatCode>0.00</c:formatCode>
                <c:ptCount val="5"/>
                <c:pt idx="0">
                  <c:v>1.3995594308365262</c:v>
                </c:pt>
                <c:pt idx="1">
                  <c:v>2.7991188616730525</c:v>
                </c:pt>
                <c:pt idx="2">
                  <c:v>4.1986782925095785</c:v>
                </c:pt>
                <c:pt idx="3">
                  <c:v>5.5982377233461049</c:v>
                </c:pt>
                <c:pt idx="4">
                  <c:v>6.9977971541826305</c:v>
                </c:pt>
              </c:numCache>
            </c:numRef>
          </c:xVal>
          <c:yVal>
            <c:numRef>
              <c:f>'1st Row'!$H$22:$H$26</c:f>
              <c:numCache>
                <c:formatCode>0.00</c:formatCode>
                <c:ptCount val="5"/>
                <c:pt idx="0">
                  <c:v>0.67049043022128607</c:v>
                </c:pt>
                <c:pt idx="1">
                  <c:v>0.71844133349372363</c:v>
                </c:pt>
                <c:pt idx="2">
                  <c:v>0.82391832167191281</c:v>
                </c:pt>
                <c:pt idx="3">
                  <c:v>0.846525427251823</c:v>
                </c:pt>
                <c:pt idx="4">
                  <c:v>1.0113910636601502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B4-4511-AE64-5CDB9A672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456296"/>
        <c:axId val="252452768"/>
      </c:scatterChart>
      <c:valAx>
        <c:axId val="252456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0950098472382668"/>
              <c:y val="0.92300887101696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2768"/>
        <c:crosses val="autoZero"/>
        <c:crossBetween val="midCat"/>
      </c:valAx>
      <c:valAx>
        <c:axId val="252452768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456296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1393000874890644"/>
          <c:y val="0.11636410032079328"/>
          <c:w val="0.1999588801399825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'1st Row'!$D$3:$D$7</c:f>
              <c:numCache>
                <c:formatCode>0.00</c:formatCode>
                <c:ptCount val="5"/>
                <c:pt idx="0">
                  <c:v>1.3995594308365262</c:v>
                </c:pt>
                <c:pt idx="1">
                  <c:v>2.7991188616730525</c:v>
                </c:pt>
                <c:pt idx="2">
                  <c:v>4.1986782925095785</c:v>
                </c:pt>
                <c:pt idx="3">
                  <c:v>5.5982377233461049</c:v>
                </c:pt>
                <c:pt idx="4">
                  <c:v>6.9977971541826305</c:v>
                </c:pt>
              </c:numCache>
            </c:numRef>
          </c:xVal>
          <c:yVal>
            <c:numRef>
              <c:f>'1st Row'!$I$31:$I$36</c:f>
              <c:numCache>
                <c:formatCode>0.00</c:formatCode>
                <c:ptCount val="6"/>
                <c:pt idx="0">
                  <c:v>0.18889636749796634</c:v>
                </c:pt>
                <c:pt idx="1">
                  <c:v>1.0839210951305884</c:v>
                </c:pt>
                <c:pt idx="2">
                  <c:v>0.84714621229606701</c:v>
                </c:pt>
                <c:pt idx="3">
                  <c:v>1.3293294329155687</c:v>
                </c:pt>
                <c:pt idx="4">
                  <c:v>1.9570344512497859</c:v>
                </c:pt>
                <c:pt idx="5">
                  <c:v>2.523033444856853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CE-4F5C-B81C-1B9D4FA0F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839680"/>
        <c:axId val="251840464"/>
      </c:scatterChart>
      <c:valAx>
        <c:axId val="251839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1840464"/>
        <c:crosses val="autoZero"/>
        <c:crossBetween val="midCat"/>
      </c:valAx>
      <c:valAx>
        <c:axId val="251840464"/>
        <c:scaling>
          <c:orientation val="minMax"/>
          <c:max val="2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1839680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80874234470691164"/>
        </c:manualLayout>
      </c:layout>
      <c:scatterChart>
        <c:scatterStyle val="lineMarker"/>
        <c:varyColors val="0"/>
        <c:ser>
          <c:idx val="0"/>
          <c:order val="0"/>
          <c:tx>
            <c:v>Streamwise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'1st Row'!$D$3:$D$7</c:f>
              <c:numCache>
                <c:formatCode>0.00</c:formatCode>
                <c:ptCount val="5"/>
                <c:pt idx="0">
                  <c:v>1.3995594308365262</c:v>
                </c:pt>
                <c:pt idx="1">
                  <c:v>2.7991188616730525</c:v>
                </c:pt>
                <c:pt idx="2">
                  <c:v>4.1986782925095785</c:v>
                </c:pt>
                <c:pt idx="3">
                  <c:v>5.5982377233461049</c:v>
                </c:pt>
                <c:pt idx="4">
                  <c:v>6.9977971541826305</c:v>
                </c:pt>
              </c:numCache>
            </c:numRef>
          </c:xVal>
          <c:yVal>
            <c:numRef>
              <c:f>'1st Row'!$G$31:$G$36</c:f>
              <c:numCache>
                <c:formatCode>0.00</c:formatCode>
                <c:ptCount val="6"/>
                <c:pt idx="0">
                  <c:v>0.13024075040963409</c:v>
                </c:pt>
                <c:pt idx="1">
                  <c:v>0.25637387583305038</c:v>
                </c:pt>
                <c:pt idx="2">
                  <c:v>0.43073365547726161</c:v>
                </c:pt>
                <c:pt idx="3">
                  <c:v>0.5701690219293496</c:v>
                </c:pt>
                <c:pt idx="4">
                  <c:v>0.68866086296200568</c:v>
                </c:pt>
                <c:pt idx="5">
                  <c:v>0.82310061604513629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30-4505-BD74-908F7C34471E}"/>
            </c:ext>
          </c:extLst>
        </c:ser>
        <c:ser>
          <c:idx val="1"/>
          <c:order val="1"/>
          <c:tx>
            <c:v>Transverse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'1st Row'!$D$3:$D$7</c:f>
              <c:numCache>
                <c:formatCode>0.00</c:formatCode>
                <c:ptCount val="5"/>
                <c:pt idx="0">
                  <c:v>1.3995594308365262</c:v>
                </c:pt>
                <c:pt idx="1">
                  <c:v>2.7991188616730525</c:v>
                </c:pt>
                <c:pt idx="2">
                  <c:v>4.1986782925095785</c:v>
                </c:pt>
                <c:pt idx="3">
                  <c:v>5.5982377233461049</c:v>
                </c:pt>
                <c:pt idx="4">
                  <c:v>6.9977971541826305</c:v>
                </c:pt>
              </c:numCache>
            </c:numRef>
          </c:xVal>
          <c:yVal>
            <c:numRef>
              <c:f>'1st Row'!$H$31:$H$36</c:f>
              <c:numCache>
                <c:formatCode>0.00</c:formatCode>
                <c:ptCount val="6"/>
                <c:pt idx="0">
                  <c:v>0.13681807112608391</c:v>
                </c:pt>
                <c:pt idx="1">
                  <c:v>1.0531654078346069</c:v>
                </c:pt>
                <c:pt idx="2">
                  <c:v>0.72946913783022294</c:v>
                </c:pt>
                <c:pt idx="3">
                  <c:v>1.2008430487152584</c:v>
                </c:pt>
                <c:pt idx="4">
                  <c:v>1.831865185870122</c:v>
                </c:pt>
                <c:pt idx="5">
                  <c:v>2.3849954171302628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130-4505-BD74-908F7C344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840072"/>
        <c:axId val="252555616"/>
      </c:scatterChart>
      <c:valAx>
        <c:axId val="251840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</a:t>
                </a:r>
                <a:r>
                  <a:rPr lang="en-US" baseline="0"/>
                  <a:t> (Vr)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555616"/>
        <c:crosses val="autoZero"/>
        <c:crossBetween val="midCat"/>
      </c:valAx>
      <c:valAx>
        <c:axId val="252555616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184007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1393000874890644"/>
          <c:y val="0.11636410032079328"/>
          <c:w val="0.1999588801399825"/>
          <c:h val="0.1469014289880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161854768154"/>
          <c:y val="5.0925925925925923E-2"/>
          <c:w val="0.83394225721784776"/>
          <c:h val="0.76707567804024501"/>
        </c:manualLayout>
      </c:layout>
      <c:scatterChart>
        <c:scatterStyle val="lineMarker"/>
        <c:varyColors val="0"/>
        <c:ser>
          <c:idx val="1"/>
          <c:order val="0"/>
          <c:tx>
            <c:v>0.7% TI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'1st Row'!$D$3:$D$7</c:f>
              <c:numCache>
                <c:formatCode>0.00</c:formatCode>
                <c:ptCount val="5"/>
                <c:pt idx="0">
                  <c:v>1.3995594308365262</c:v>
                </c:pt>
                <c:pt idx="1">
                  <c:v>2.7991188616730525</c:v>
                </c:pt>
                <c:pt idx="2">
                  <c:v>4.1986782925095785</c:v>
                </c:pt>
                <c:pt idx="3">
                  <c:v>5.5982377233461049</c:v>
                </c:pt>
                <c:pt idx="4">
                  <c:v>6.9977971541826305</c:v>
                </c:pt>
              </c:numCache>
            </c:numRef>
          </c:xVal>
          <c:yVal>
            <c:numRef>
              <c:f>'1st Row'!$I$3:$I$7</c:f>
              <c:numCache>
                <c:formatCode>0.00</c:formatCode>
                <c:ptCount val="5"/>
                <c:pt idx="0">
                  <c:v>0.63994576128543423</c:v>
                </c:pt>
                <c:pt idx="1">
                  <c:v>1.0851837956174333</c:v>
                </c:pt>
                <c:pt idx="2">
                  <c:v>1.1771987256477348</c:v>
                </c:pt>
                <c:pt idx="3">
                  <c:v>1.2935238234866782</c:v>
                </c:pt>
                <c:pt idx="4">
                  <c:v>1.2559720490333262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48-4A41-8239-E63AAE823EEC}"/>
            </c:ext>
          </c:extLst>
        </c:ser>
        <c:ser>
          <c:idx val="2"/>
          <c:order val="1"/>
          <c:tx>
            <c:v>4.6% TI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'1st Row'!$D$3:$D$7</c:f>
              <c:numCache>
                <c:formatCode>0.00</c:formatCode>
                <c:ptCount val="5"/>
                <c:pt idx="0">
                  <c:v>1.3995594308365262</c:v>
                </c:pt>
                <c:pt idx="1">
                  <c:v>2.7991188616730525</c:v>
                </c:pt>
                <c:pt idx="2">
                  <c:v>4.1986782925095785</c:v>
                </c:pt>
                <c:pt idx="3">
                  <c:v>5.5982377233461049</c:v>
                </c:pt>
                <c:pt idx="4">
                  <c:v>6.9977971541826305</c:v>
                </c:pt>
              </c:numCache>
            </c:numRef>
          </c:xVal>
          <c:yVal>
            <c:numRef>
              <c:f>'1st Row'!#REF!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D48-4A41-8239-E63AAE823EEC}"/>
            </c:ext>
          </c:extLst>
        </c:ser>
        <c:ser>
          <c:idx val="3"/>
          <c:order val="2"/>
          <c:tx>
            <c:v>8.3% TI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'1st Row'!$D$3:$D$7</c:f>
              <c:numCache>
                <c:formatCode>0.00</c:formatCode>
                <c:ptCount val="5"/>
                <c:pt idx="0">
                  <c:v>1.3995594308365262</c:v>
                </c:pt>
                <c:pt idx="1">
                  <c:v>2.7991188616730525</c:v>
                </c:pt>
                <c:pt idx="2">
                  <c:v>4.1986782925095785</c:v>
                </c:pt>
                <c:pt idx="3">
                  <c:v>5.5982377233461049</c:v>
                </c:pt>
                <c:pt idx="4">
                  <c:v>6.9977971541826305</c:v>
                </c:pt>
              </c:numCache>
            </c:numRef>
          </c:xVal>
          <c:yVal>
            <c:numRef>
              <c:f>'1st Row'!$I$13:$I$17</c:f>
              <c:numCache>
                <c:formatCode>0.00</c:formatCode>
                <c:ptCount val="5"/>
                <c:pt idx="0">
                  <c:v>0.60861038411559276</c:v>
                </c:pt>
                <c:pt idx="1">
                  <c:v>0.80212118119979692</c:v>
                </c:pt>
                <c:pt idx="2">
                  <c:v>1.3110007794699203</c:v>
                </c:pt>
                <c:pt idx="3">
                  <c:v>1.0705606510694565</c:v>
                </c:pt>
                <c:pt idx="4">
                  <c:v>1.1626162649687304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D48-4A41-8239-E63AAE823EEC}"/>
            </c:ext>
          </c:extLst>
        </c:ser>
        <c:ser>
          <c:idx val="4"/>
          <c:order val="3"/>
          <c:tx>
            <c:v>10.2% TI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star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'1st Row'!$D$3:$D$7</c:f>
              <c:numCache>
                <c:formatCode>0.00</c:formatCode>
                <c:ptCount val="5"/>
                <c:pt idx="0">
                  <c:v>1.3995594308365262</c:v>
                </c:pt>
                <c:pt idx="1">
                  <c:v>2.7991188616730525</c:v>
                </c:pt>
                <c:pt idx="2">
                  <c:v>4.1986782925095785</c:v>
                </c:pt>
                <c:pt idx="3">
                  <c:v>5.5982377233461049</c:v>
                </c:pt>
                <c:pt idx="4">
                  <c:v>6.9977971541826305</c:v>
                </c:pt>
              </c:numCache>
            </c:numRef>
          </c:xVal>
          <c:yVal>
            <c:numRef>
              <c:f>'1st Row'!$I$22:$I$26</c:f>
              <c:numCache>
                <c:formatCode>0.00</c:formatCode>
                <c:ptCount val="5"/>
                <c:pt idx="0">
                  <c:v>0.85385387884557329</c:v>
                </c:pt>
                <c:pt idx="1">
                  <c:v>0.9944435445028974</c:v>
                </c:pt>
                <c:pt idx="2">
                  <c:v>1.2043428289038678</c:v>
                </c:pt>
                <c:pt idx="3">
                  <c:v>1.2792422739990448</c:v>
                </c:pt>
                <c:pt idx="4">
                  <c:v>1.4149631786518104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D48-4A41-8239-E63AAE823EEC}"/>
            </c:ext>
          </c:extLst>
        </c:ser>
        <c:ser>
          <c:idx val="0"/>
          <c:order val="4"/>
          <c:tx>
            <c:v>16.5% TI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'1st Row'!$D$3:$D$7</c:f>
              <c:numCache>
                <c:formatCode>0.00</c:formatCode>
                <c:ptCount val="5"/>
                <c:pt idx="0">
                  <c:v>1.3995594308365262</c:v>
                </c:pt>
                <c:pt idx="1">
                  <c:v>2.7991188616730525</c:v>
                </c:pt>
                <c:pt idx="2">
                  <c:v>4.1986782925095785</c:v>
                </c:pt>
                <c:pt idx="3">
                  <c:v>5.5982377233461049</c:v>
                </c:pt>
                <c:pt idx="4">
                  <c:v>6.9977971541826305</c:v>
                </c:pt>
              </c:numCache>
            </c:numRef>
          </c:xVal>
          <c:yVal>
            <c:numRef>
              <c:f>'1st Row'!$I$31:$I$36</c:f>
              <c:numCache>
                <c:formatCode>0.00</c:formatCode>
                <c:ptCount val="6"/>
                <c:pt idx="0">
                  <c:v>0.18889636749796634</c:v>
                </c:pt>
                <c:pt idx="1">
                  <c:v>1.0839210951305884</c:v>
                </c:pt>
                <c:pt idx="2">
                  <c:v>0.84714621229606701</c:v>
                </c:pt>
                <c:pt idx="3">
                  <c:v>1.3293294329155687</c:v>
                </c:pt>
                <c:pt idx="4">
                  <c:v>1.9570344512497859</c:v>
                </c:pt>
                <c:pt idx="5">
                  <c:v>2.523033444856853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D48-4A41-8239-E63AAE823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553656"/>
        <c:axId val="252556008"/>
      </c:scatterChart>
      <c:valAx>
        <c:axId val="252553656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Reduced Velocity (Vr)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556008"/>
        <c:crosses val="autoZero"/>
        <c:crossBetween val="midCat"/>
      </c:valAx>
      <c:valAx>
        <c:axId val="252556008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RMS Amplitude (%do)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P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PK"/>
          </a:p>
        </c:txPr>
        <c:crossAx val="252553656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8045741634508553"/>
          <c:y val="6.3591192051069279E-2"/>
          <c:w val="0.15370016952380286"/>
          <c:h val="0.429864231872771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4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296332</xdr:colOff>
      <xdr:row>1</xdr:row>
      <xdr:rowOff>332315</xdr:rowOff>
    </xdr:from>
    <xdr:to>
      <xdr:col>28</xdr:col>
      <xdr:colOff>582082</xdr:colOff>
      <xdr:row>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BB4D46-2B4C-42B3-BE10-E093EBBB3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455083</xdr:colOff>
      <xdr:row>1</xdr:row>
      <xdr:rowOff>306917</xdr:rowOff>
    </xdr:from>
    <xdr:to>
      <xdr:col>21</xdr:col>
      <xdr:colOff>95250</xdr:colOff>
      <xdr:row>4</xdr:row>
      <xdr:rowOff>10583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6432EF3-2F6C-4E0E-86A0-317AC4C1B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455083</xdr:colOff>
      <xdr:row>11</xdr:row>
      <xdr:rowOff>25398</xdr:rowOff>
    </xdr:from>
    <xdr:to>
      <xdr:col>29</xdr:col>
      <xdr:colOff>116417</xdr:colOff>
      <xdr:row>13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FC1DEFF-85A6-4297-B798-77FF53877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539750</xdr:colOff>
      <xdr:row>10</xdr:row>
      <xdr:rowOff>63500</xdr:rowOff>
    </xdr:from>
    <xdr:to>
      <xdr:col>21</xdr:col>
      <xdr:colOff>275166</xdr:colOff>
      <xdr:row>13</xdr:row>
      <xdr:rowOff>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A1B15E3-23B5-4BEB-81DE-3A42C2AFC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455083</xdr:colOff>
      <xdr:row>20</xdr:row>
      <xdr:rowOff>25398</xdr:rowOff>
    </xdr:from>
    <xdr:to>
      <xdr:col>29</xdr:col>
      <xdr:colOff>116417</xdr:colOff>
      <xdr:row>22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F096AA4-F624-44AA-8CAE-69C5DEE15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592667</xdr:colOff>
      <xdr:row>19</xdr:row>
      <xdr:rowOff>127001</xdr:rowOff>
    </xdr:from>
    <xdr:to>
      <xdr:col>21</xdr:col>
      <xdr:colOff>275166</xdr:colOff>
      <xdr:row>22</xdr:row>
      <xdr:rowOff>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EC07D2B-0134-447A-81E5-1337DBF76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455084</xdr:colOff>
      <xdr:row>29</xdr:row>
      <xdr:rowOff>25398</xdr:rowOff>
    </xdr:from>
    <xdr:to>
      <xdr:col>30</xdr:col>
      <xdr:colOff>116417</xdr:colOff>
      <xdr:row>31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BBD0B83-B5E2-4E83-A69A-AF04F4A40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0</xdr:colOff>
      <xdr:row>29</xdr:row>
      <xdr:rowOff>0</xdr:rowOff>
    </xdr:from>
    <xdr:to>
      <xdr:col>22</xdr:col>
      <xdr:colOff>275167</xdr:colOff>
      <xdr:row>31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4FACA5A4-968C-4B13-A026-679EB05E2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0</xdr:colOff>
      <xdr:row>42</xdr:row>
      <xdr:rowOff>190499</xdr:rowOff>
    </xdr:from>
    <xdr:to>
      <xdr:col>22</xdr:col>
      <xdr:colOff>550333</xdr:colOff>
      <xdr:row>59</xdr:row>
      <xdr:rowOff>105832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6D7F9550-4B65-4051-A1E7-330CF1ED0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328083</xdr:colOff>
      <xdr:row>1</xdr:row>
      <xdr:rowOff>332315</xdr:rowOff>
    </xdr:from>
    <xdr:to>
      <xdr:col>28</xdr:col>
      <xdr:colOff>571500</xdr:colOff>
      <xdr:row>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A794BB-DBCC-44FA-A2A6-6719732DF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402166</xdr:colOff>
      <xdr:row>1</xdr:row>
      <xdr:rowOff>127000</xdr:rowOff>
    </xdr:from>
    <xdr:to>
      <xdr:col>21</xdr:col>
      <xdr:colOff>116416</xdr:colOff>
      <xdr:row>3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0020FB-BC01-4F6B-9D0C-F2EBB9BF8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455083</xdr:colOff>
      <xdr:row>12</xdr:row>
      <xdr:rowOff>25398</xdr:rowOff>
    </xdr:from>
    <xdr:to>
      <xdr:col>29</xdr:col>
      <xdr:colOff>116417</xdr:colOff>
      <xdr:row>14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7C6D68D-F7E9-4E93-85F4-66E2F7452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12</xdr:row>
      <xdr:rowOff>0</xdr:rowOff>
    </xdr:from>
    <xdr:to>
      <xdr:col>21</xdr:col>
      <xdr:colOff>275166</xdr:colOff>
      <xdr:row>14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0493D89-30A6-45F0-9708-27CEBC3E0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455083</xdr:colOff>
      <xdr:row>21</xdr:row>
      <xdr:rowOff>25398</xdr:rowOff>
    </xdr:from>
    <xdr:to>
      <xdr:col>29</xdr:col>
      <xdr:colOff>116417</xdr:colOff>
      <xdr:row>23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B9DB85F-1AD0-427A-AE3E-B7AA0BF6C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</xdr:colOff>
      <xdr:row>21</xdr:row>
      <xdr:rowOff>0</xdr:rowOff>
    </xdr:from>
    <xdr:to>
      <xdr:col>21</xdr:col>
      <xdr:colOff>264584</xdr:colOff>
      <xdr:row>23</xdr:row>
      <xdr:rowOff>190500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A6667EE-1C81-48E6-9D60-7EB82F356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455084</xdr:colOff>
      <xdr:row>30</xdr:row>
      <xdr:rowOff>25398</xdr:rowOff>
    </xdr:from>
    <xdr:to>
      <xdr:col>30</xdr:col>
      <xdr:colOff>116417</xdr:colOff>
      <xdr:row>32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3E55211F-68F5-496E-AE4A-D062F5E04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0</xdr:colOff>
      <xdr:row>30</xdr:row>
      <xdr:rowOff>0</xdr:rowOff>
    </xdr:from>
    <xdr:to>
      <xdr:col>22</xdr:col>
      <xdr:colOff>275167</xdr:colOff>
      <xdr:row>32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ADFD4B09-0D06-4F0E-A705-477453797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0</xdr:colOff>
      <xdr:row>43</xdr:row>
      <xdr:rowOff>190499</xdr:rowOff>
    </xdr:from>
    <xdr:to>
      <xdr:col>22</xdr:col>
      <xdr:colOff>550333</xdr:colOff>
      <xdr:row>60</xdr:row>
      <xdr:rowOff>105832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D50D548C-33ED-4852-8ACB-CDCF4923A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296333</xdr:colOff>
      <xdr:row>1</xdr:row>
      <xdr:rowOff>332315</xdr:rowOff>
    </xdr:from>
    <xdr:to>
      <xdr:col>28</xdr:col>
      <xdr:colOff>571500</xdr:colOff>
      <xdr:row>3</xdr:row>
      <xdr:rowOff>69849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2336CC-06E4-41A6-80AB-F20912686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455083</xdr:colOff>
      <xdr:row>1</xdr:row>
      <xdr:rowOff>306916</xdr:rowOff>
    </xdr:from>
    <xdr:to>
      <xdr:col>21</xdr:col>
      <xdr:colOff>127000</xdr:colOff>
      <xdr:row>4</xdr:row>
      <xdr:rowOff>84665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E2FAD71-A529-43CB-A9E7-8239C10C83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455083</xdr:colOff>
      <xdr:row>12</xdr:row>
      <xdr:rowOff>25398</xdr:rowOff>
    </xdr:from>
    <xdr:to>
      <xdr:col>29</xdr:col>
      <xdr:colOff>116417</xdr:colOff>
      <xdr:row>14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4819CE3-AEB0-4825-B5EB-5DD7DA28C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12</xdr:row>
      <xdr:rowOff>0</xdr:rowOff>
    </xdr:from>
    <xdr:to>
      <xdr:col>21</xdr:col>
      <xdr:colOff>275166</xdr:colOff>
      <xdr:row>14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F329766-F5E1-47E2-BB5A-286284FF2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455083</xdr:colOff>
      <xdr:row>20</xdr:row>
      <xdr:rowOff>52917</xdr:rowOff>
    </xdr:from>
    <xdr:to>
      <xdr:col>29</xdr:col>
      <xdr:colOff>116417</xdr:colOff>
      <xdr:row>23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2254795-6F67-4A6F-9807-4562B2CEC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582083</xdr:colOff>
      <xdr:row>20</xdr:row>
      <xdr:rowOff>127001</xdr:rowOff>
    </xdr:from>
    <xdr:to>
      <xdr:col>21</xdr:col>
      <xdr:colOff>275166</xdr:colOff>
      <xdr:row>23</xdr:row>
      <xdr:rowOff>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E164EFC-E701-4AA0-8DA3-F7F3DBC38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455084</xdr:colOff>
      <xdr:row>30</xdr:row>
      <xdr:rowOff>25398</xdr:rowOff>
    </xdr:from>
    <xdr:to>
      <xdr:col>30</xdr:col>
      <xdr:colOff>116417</xdr:colOff>
      <xdr:row>32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9329758-A971-471D-9FCB-5686E96A6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0</xdr:colOff>
      <xdr:row>30</xdr:row>
      <xdr:rowOff>0</xdr:rowOff>
    </xdr:from>
    <xdr:to>
      <xdr:col>22</xdr:col>
      <xdr:colOff>275167</xdr:colOff>
      <xdr:row>32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819918E-5FA1-4E6D-B647-476AD7B88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0</xdr:colOff>
      <xdr:row>43</xdr:row>
      <xdr:rowOff>190499</xdr:rowOff>
    </xdr:from>
    <xdr:to>
      <xdr:col>22</xdr:col>
      <xdr:colOff>550333</xdr:colOff>
      <xdr:row>60</xdr:row>
      <xdr:rowOff>105832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48D2CE6-81D9-4A0A-81E3-F1A9244A0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338665</xdr:colOff>
      <xdr:row>1</xdr:row>
      <xdr:rowOff>332314</xdr:rowOff>
    </xdr:from>
    <xdr:to>
      <xdr:col>28</xdr:col>
      <xdr:colOff>571499</xdr:colOff>
      <xdr:row>4</xdr:row>
      <xdr:rowOff>10583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6ECF49-9538-47E1-9185-FEF34D771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455082</xdr:colOff>
      <xdr:row>1</xdr:row>
      <xdr:rowOff>306916</xdr:rowOff>
    </xdr:from>
    <xdr:to>
      <xdr:col>21</xdr:col>
      <xdr:colOff>158750</xdr:colOff>
      <xdr:row>4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8C7AA66-2784-47E2-9EAB-9013F0FA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455083</xdr:colOff>
      <xdr:row>12</xdr:row>
      <xdr:rowOff>25398</xdr:rowOff>
    </xdr:from>
    <xdr:to>
      <xdr:col>29</xdr:col>
      <xdr:colOff>116417</xdr:colOff>
      <xdr:row>14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9AB725B-F894-4698-B35E-8CBF6B99E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21166</xdr:colOff>
      <xdr:row>12</xdr:row>
      <xdr:rowOff>0</xdr:rowOff>
    </xdr:from>
    <xdr:to>
      <xdr:col>21</xdr:col>
      <xdr:colOff>275165</xdr:colOff>
      <xdr:row>14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E0F7003-128B-4928-A30D-9258921EF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455083</xdr:colOff>
      <xdr:row>20</xdr:row>
      <xdr:rowOff>201085</xdr:rowOff>
    </xdr:from>
    <xdr:to>
      <xdr:col>29</xdr:col>
      <xdr:colOff>116417</xdr:colOff>
      <xdr:row>23</xdr:row>
      <xdr:rowOff>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950FE5A-2DA0-4872-9066-35B4FC4B5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582083</xdr:colOff>
      <xdr:row>20</xdr:row>
      <xdr:rowOff>148167</xdr:rowOff>
    </xdr:from>
    <xdr:to>
      <xdr:col>21</xdr:col>
      <xdr:colOff>275166</xdr:colOff>
      <xdr:row>23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F56DCDF-642F-4232-974D-8800A5C4E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455084</xdr:colOff>
      <xdr:row>30</xdr:row>
      <xdr:rowOff>25398</xdr:rowOff>
    </xdr:from>
    <xdr:to>
      <xdr:col>30</xdr:col>
      <xdr:colOff>116417</xdr:colOff>
      <xdr:row>32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A44E16B-5C44-44B5-AC37-BC8BFDE25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0</xdr:colOff>
      <xdr:row>30</xdr:row>
      <xdr:rowOff>0</xdr:rowOff>
    </xdr:from>
    <xdr:to>
      <xdr:col>22</xdr:col>
      <xdr:colOff>275167</xdr:colOff>
      <xdr:row>32</xdr:row>
      <xdr:rowOff>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F83B514-E319-4E82-9BB8-DDC9DE653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0</xdr:colOff>
      <xdr:row>43</xdr:row>
      <xdr:rowOff>190499</xdr:rowOff>
    </xdr:from>
    <xdr:to>
      <xdr:col>22</xdr:col>
      <xdr:colOff>550333</xdr:colOff>
      <xdr:row>60</xdr:row>
      <xdr:rowOff>105832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6259E498-5EFE-4F3C-A724-1336E209E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FC42A-AC67-4203-A771-D58D01748AFA}">
  <dimension ref="A1:R41"/>
  <sheetViews>
    <sheetView tabSelected="1" zoomScale="90" zoomScaleNormal="90" workbookViewId="0">
      <selection activeCell="V28" sqref="V28"/>
    </sheetView>
  </sheetViews>
  <sheetFormatPr defaultRowHeight="15" x14ac:dyDescent="0.25"/>
  <cols>
    <col min="1" max="1" width="5.85546875" style="1" customWidth="1"/>
    <col min="2" max="2" width="5.42578125" style="1" customWidth="1"/>
    <col min="3" max="3" width="5" style="1" customWidth="1"/>
    <col min="4" max="4" width="5.7109375" style="1" customWidth="1"/>
    <col min="5" max="5" width="5.85546875" style="1" customWidth="1"/>
    <col min="6" max="6" width="5.42578125" style="1" customWidth="1"/>
    <col min="7" max="7" width="6.28515625" style="1" customWidth="1"/>
    <col min="8" max="8" width="6.85546875" style="1" customWidth="1"/>
    <col min="9" max="10" width="6.5703125" style="1" customWidth="1"/>
    <col min="11" max="11" width="6.42578125" style="1" customWidth="1"/>
    <col min="12" max="12" width="5.7109375" style="1" customWidth="1"/>
    <col min="13" max="13" width="9.7109375" style="1" customWidth="1"/>
    <col min="14" max="16384" width="9.140625" style="1"/>
  </cols>
  <sheetData>
    <row r="1" spans="1:13" ht="19.5" thickBot="1" x14ac:dyDescent="0.35">
      <c r="A1" s="11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ht="163.5" thickBot="1" x14ac:dyDescent="0.3">
      <c r="A2" s="8" t="s">
        <v>0</v>
      </c>
      <c r="B2" s="7" t="s">
        <v>10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13</v>
      </c>
      <c r="I2" s="7" t="s">
        <v>6</v>
      </c>
      <c r="J2" s="7" t="s">
        <v>7</v>
      </c>
      <c r="K2" s="7" t="s">
        <v>8</v>
      </c>
      <c r="L2" s="7" t="s">
        <v>9</v>
      </c>
      <c r="M2" s="9" t="s">
        <v>11</v>
      </c>
    </row>
    <row r="3" spans="1:13" ht="15.75" thickBot="1" x14ac:dyDescent="0.3">
      <c r="A3" s="2">
        <v>18</v>
      </c>
      <c r="B3" s="4">
        <v>0.1</v>
      </c>
      <c r="C3" s="3">
        <f t="shared" ref="C3:C7" si="0">((2*1.54*COS(0.5235))/(((2*1.54*COS(0.5235)))-1))*B3</f>
        <v>0.15996964294461494</v>
      </c>
      <c r="D3" s="3">
        <f>C3/(9*0.0127)</f>
        <v>1.3995594308365262</v>
      </c>
      <c r="E3" s="5">
        <v>0.25241738858500001</v>
      </c>
      <c r="F3" s="5">
        <v>0.28939209464799998</v>
      </c>
      <c r="G3" s="4">
        <f t="shared" ref="G3:H7" si="1">(E3/(4*(3.14159^2)*(10.94^2)*0.0127))*100</f>
        <v>0.42065097645282407</v>
      </c>
      <c r="H3" s="4">
        <f t="shared" si="1"/>
        <v>0.48226894301466239</v>
      </c>
      <c r="I3" s="4">
        <f t="shared" ref="I3:I7" si="2">SQRT((G3^2)+(H3^2))</f>
        <v>0.63994576128543423</v>
      </c>
      <c r="J3" s="5">
        <v>3.1800000000000001E-3</v>
      </c>
      <c r="K3" s="5">
        <f t="shared" ref="K3:K7" si="3">J3*100</f>
        <v>0.318</v>
      </c>
      <c r="L3" s="5">
        <f>(2*3.14*J3)</f>
        <v>1.9970400000000003E-2</v>
      </c>
      <c r="M3" s="6">
        <f>(0.1853*L3)/(998*(0.0127^2))</f>
        <v>2.2989218066612489E-2</v>
      </c>
    </row>
    <row r="4" spans="1:13" ht="15.75" thickBot="1" x14ac:dyDescent="0.3">
      <c r="A4" s="2">
        <v>36</v>
      </c>
      <c r="B4" s="4">
        <v>0.2</v>
      </c>
      <c r="C4" s="3">
        <f t="shared" si="0"/>
        <v>0.31993928588922987</v>
      </c>
      <c r="D4" s="3">
        <f t="shared" ref="D4:D7" si="4">C4/(9*0.0127)</f>
        <v>2.7991188616730525</v>
      </c>
      <c r="E4" s="5">
        <v>0.43552350308499999</v>
      </c>
      <c r="F4" s="5">
        <v>0.484101144649</v>
      </c>
      <c r="G4" s="4">
        <f t="shared" si="1"/>
        <v>0.7257954290227796</v>
      </c>
      <c r="H4" s="4">
        <f t="shared" si="1"/>
        <v>0.80674956800750652</v>
      </c>
      <c r="I4" s="4">
        <f t="shared" si="2"/>
        <v>1.0851837956174333</v>
      </c>
      <c r="J4" s="5">
        <v>4.8300000000000001E-3</v>
      </c>
      <c r="K4" s="5">
        <f t="shared" si="3"/>
        <v>0.48299999999999998</v>
      </c>
      <c r="L4" s="5">
        <f t="shared" ref="L4:L7" si="5">(2*3.14*J4)</f>
        <v>3.0332400000000002E-2</v>
      </c>
      <c r="M4" s="6">
        <f>(0.1853*L4)/(998*(0.0127^2))</f>
        <v>3.4917585931364244E-2</v>
      </c>
    </row>
    <row r="5" spans="1:13" ht="15.75" thickBot="1" x14ac:dyDescent="0.3">
      <c r="A5" s="2">
        <v>54</v>
      </c>
      <c r="B5" s="4">
        <v>0.3</v>
      </c>
      <c r="C5" s="3">
        <f t="shared" si="0"/>
        <v>0.47990892883384478</v>
      </c>
      <c r="D5" s="3">
        <f t="shared" si="4"/>
        <v>4.1986782925095785</v>
      </c>
      <c r="E5" s="5">
        <v>0.53418320558400001</v>
      </c>
      <c r="F5" s="5">
        <v>0.462213294632</v>
      </c>
      <c r="G5" s="4">
        <f t="shared" si="1"/>
        <v>0.89021080636820449</v>
      </c>
      <c r="H5" s="4">
        <f t="shared" si="1"/>
        <v>0.77027369154860892</v>
      </c>
      <c r="I5" s="4">
        <f t="shared" si="2"/>
        <v>1.1771987256477348</v>
      </c>
      <c r="J5" s="5">
        <v>8.116E-3</v>
      </c>
      <c r="K5" s="5">
        <f t="shared" si="3"/>
        <v>0.81159999999999999</v>
      </c>
      <c r="L5" s="5">
        <f t="shared" si="5"/>
        <v>5.0968480000000004E-2</v>
      </c>
      <c r="M5" s="6">
        <f t="shared" ref="M5:M7" si="6">(0.1853*L5)/(998*(0.0127^2))</f>
        <v>5.8673111266863823E-2</v>
      </c>
    </row>
    <row r="6" spans="1:13" ht="15.75" thickBot="1" x14ac:dyDescent="0.3">
      <c r="A6" s="2">
        <v>72</v>
      </c>
      <c r="B6" s="4">
        <v>0.4</v>
      </c>
      <c r="C6" s="3">
        <f t="shared" si="0"/>
        <v>0.63987857177845975</v>
      </c>
      <c r="D6" s="3">
        <f t="shared" si="4"/>
        <v>5.5982377233461049</v>
      </c>
      <c r="E6" s="5">
        <v>0.54732589654599995</v>
      </c>
      <c r="F6" s="5">
        <v>0.55037778075499999</v>
      </c>
      <c r="G6" s="4">
        <f t="shared" si="1"/>
        <v>0.91211296539684561</v>
      </c>
      <c r="H6" s="4">
        <f t="shared" si="1"/>
        <v>0.91719889897588069</v>
      </c>
      <c r="I6" s="4">
        <f t="shared" si="2"/>
        <v>1.2935238234866782</v>
      </c>
      <c r="J6" s="5">
        <v>4.8700000000000002E-3</v>
      </c>
      <c r="K6" s="5">
        <f t="shared" si="3"/>
        <v>0.48700000000000004</v>
      </c>
      <c r="L6" s="5">
        <f t="shared" si="5"/>
        <v>3.0583600000000002E-2</v>
      </c>
      <c r="M6" s="6">
        <f t="shared" si="6"/>
        <v>3.5206758485661259E-2</v>
      </c>
    </row>
    <row r="7" spans="1:13" x14ac:dyDescent="0.25">
      <c r="A7" s="2">
        <v>90</v>
      </c>
      <c r="B7" s="4">
        <v>0.5</v>
      </c>
      <c r="C7" s="3">
        <f t="shared" si="0"/>
        <v>0.79984821472307466</v>
      </c>
      <c r="D7" s="3">
        <f t="shared" si="4"/>
        <v>6.9977971541826305</v>
      </c>
      <c r="E7" s="5">
        <v>0.53393174285800005</v>
      </c>
      <c r="F7" s="5">
        <v>0.53190713299299996</v>
      </c>
      <c r="G7" s="4">
        <f t="shared" si="1"/>
        <v>0.88979174632711</v>
      </c>
      <c r="H7" s="4">
        <f t="shared" si="1"/>
        <v>0.88641775485440477</v>
      </c>
      <c r="I7" s="4">
        <f t="shared" si="2"/>
        <v>1.2559720490333262</v>
      </c>
      <c r="J7" s="5">
        <v>4.8399999999999997E-3</v>
      </c>
      <c r="K7" s="5">
        <f t="shared" si="3"/>
        <v>0.48399999999999999</v>
      </c>
      <c r="L7" s="5">
        <f t="shared" si="5"/>
        <v>3.0395200000000001E-2</v>
      </c>
      <c r="M7" s="6">
        <f t="shared" si="6"/>
        <v>3.4989879069938501E-2</v>
      </c>
    </row>
    <row r="10" spans="1:13" ht="15.75" thickBot="1" x14ac:dyDescent="0.3"/>
    <row r="11" spans="1:13" ht="19.5" thickBot="1" x14ac:dyDescent="0.35">
      <c r="A11" s="11" t="s">
        <v>15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</row>
    <row r="12" spans="1:13" ht="163.5" thickBot="1" x14ac:dyDescent="0.3">
      <c r="A12" s="8" t="s">
        <v>0</v>
      </c>
      <c r="B12" s="7" t="s">
        <v>10</v>
      </c>
      <c r="C12" s="7" t="s">
        <v>1</v>
      </c>
      <c r="D12" s="7" t="s">
        <v>2</v>
      </c>
      <c r="E12" s="7" t="s">
        <v>3</v>
      </c>
      <c r="F12" s="7" t="s">
        <v>4</v>
      </c>
      <c r="G12" s="7" t="s">
        <v>5</v>
      </c>
      <c r="H12" s="7" t="s">
        <v>13</v>
      </c>
      <c r="I12" s="7" t="s">
        <v>6</v>
      </c>
      <c r="J12" s="7" t="s">
        <v>7</v>
      </c>
      <c r="K12" s="7" t="s">
        <v>8</v>
      </c>
      <c r="L12" s="7" t="s">
        <v>9</v>
      </c>
      <c r="M12" s="9" t="s">
        <v>11</v>
      </c>
    </row>
    <row r="13" spans="1:13" ht="15.75" thickBot="1" x14ac:dyDescent="0.3">
      <c r="A13" s="2">
        <v>18</v>
      </c>
      <c r="B13" s="4">
        <v>2.2000000000000002</v>
      </c>
      <c r="C13" s="3">
        <f t="shared" ref="C13:C17" si="7">((2*1.54*COS(0.5235))/(((2*1.54*COS(0.5235)))-1))*B13</f>
        <v>3.5193321447815289</v>
      </c>
      <c r="D13" s="3">
        <f>C13/(7.5*0.0127)</f>
        <v>36.948368974084289</v>
      </c>
      <c r="E13" s="5">
        <v>0.23848090688000001</v>
      </c>
      <c r="F13" s="5">
        <v>0.276589146515</v>
      </c>
      <c r="G13" s="4">
        <f t="shared" ref="G13:H17" si="8">(E13/(4*(3.14159^2)*(10.94^2)*0.0127))*100</f>
        <v>0.39742597333244256</v>
      </c>
      <c r="H13" s="4">
        <f t="shared" si="8"/>
        <v>0.46093296190887678</v>
      </c>
      <c r="I13" s="4">
        <f t="shared" ref="I13:I17" si="9">SQRT((G13^2)+(H13^2))</f>
        <v>0.60861038411559276</v>
      </c>
      <c r="J13" s="5">
        <v>6.45E-3</v>
      </c>
      <c r="K13" s="5">
        <f t="shared" ref="K13:K17" si="10">J13*100</f>
        <v>0.64500000000000002</v>
      </c>
      <c r="L13" s="5">
        <f>(2*3.14*J13)</f>
        <v>4.0506E-2</v>
      </c>
      <c r="M13" s="6">
        <f>(0.1853*L13)/(998*(0.0127^2))</f>
        <v>4.6629074380393251E-2</v>
      </c>
    </row>
    <row r="14" spans="1:13" ht="15.75" thickBot="1" x14ac:dyDescent="0.3">
      <c r="A14" s="2">
        <v>36</v>
      </c>
      <c r="B14" s="4">
        <v>3.7</v>
      </c>
      <c r="C14" s="3">
        <f t="shared" si="7"/>
        <v>5.9188767889507528</v>
      </c>
      <c r="D14" s="3">
        <f t="shared" ref="D14:D16" si="11">C14/(7.5*0.0127)</f>
        <v>62.140438729141763</v>
      </c>
      <c r="E14" s="5">
        <v>0.33603546286300001</v>
      </c>
      <c r="F14" s="5">
        <v>0.34460525988700003</v>
      </c>
      <c r="G14" s="4">
        <f t="shared" si="8"/>
        <v>0.55999963539951481</v>
      </c>
      <c r="H14" s="4">
        <f t="shared" si="8"/>
        <v>0.57428111381253688</v>
      </c>
      <c r="I14" s="4">
        <f t="shared" si="9"/>
        <v>0.80212118119979692</v>
      </c>
      <c r="J14" s="5">
        <v>1.3157E-2</v>
      </c>
      <c r="K14" s="5">
        <f t="shared" si="10"/>
        <v>1.3157000000000001</v>
      </c>
      <c r="L14" s="5">
        <f t="shared" ref="L14:L17" si="12">(2*3.14*J14)</f>
        <v>8.2625959999999998E-2</v>
      </c>
      <c r="M14" s="6">
        <f t="shared" ref="M14:M17" si="13">(0.1853*L14)/(998*(0.0127^2))</f>
        <v>9.5116082422144796E-2</v>
      </c>
    </row>
    <row r="15" spans="1:13" ht="15.75" thickBot="1" x14ac:dyDescent="0.3">
      <c r="A15" s="2">
        <v>54</v>
      </c>
      <c r="B15" s="4">
        <v>4.7</v>
      </c>
      <c r="C15" s="3">
        <f t="shared" si="7"/>
        <v>7.5185732183969023</v>
      </c>
      <c r="D15" s="3">
        <f t="shared" si="11"/>
        <v>78.93515189918007</v>
      </c>
      <c r="E15" s="5">
        <v>0.53605466235400001</v>
      </c>
      <c r="F15" s="5">
        <v>0.57577523081600002</v>
      </c>
      <c r="G15" s="4">
        <f t="shared" si="8"/>
        <v>0.89332956978661548</v>
      </c>
      <c r="H15" s="4">
        <f t="shared" si="8"/>
        <v>0.95952348773523999</v>
      </c>
      <c r="I15" s="4">
        <f t="shared" si="9"/>
        <v>1.3110007794699203</v>
      </c>
      <c r="J15" s="5">
        <v>6.6E-3</v>
      </c>
      <c r="K15" s="5">
        <f t="shared" si="10"/>
        <v>0.66</v>
      </c>
      <c r="L15" s="5">
        <f t="shared" si="12"/>
        <v>4.1447999999999999E-2</v>
      </c>
      <c r="M15" s="6">
        <f t="shared" si="13"/>
        <v>4.7713471459007048E-2</v>
      </c>
    </row>
    <row r="16" spans="1:13" ht="15.75" thickBot="1" x14ac:dyDescent="0.3">
      <c r="A16" s="2">
        <v>72</v>
      </c>
      <c r="B16" s="4">
        <v>5.7</v>
      </c>
      <c r="C16" s="3">
        <f t="shared" si="7"/>
        <v>9.1182696478430518</v>
      </c>
      <c r="D16" s="3">
        <f t="shared" si="11"/>
        <v>95.729865069218391</v>
      </c>
      <c r="E16" s="5">
        <v>0.45424865161</v>
      </c>
      <c r="F16" s="5">
        <v>0.45424865161</v>
      </c>
      <c r="G16" s="4">
        <f t="shared" si="8"/>
        <v>0.75700069604269804</v>
      </c>
      <c r="H16" s="4">
        <f t="shared" si="8"/>
        <v>0.75700069604269804</v>
      </c>
      <c r="I16" s="4">
        <f t="shared" si="9"/>
        <v>1.0705606510694565</v>
      </c>
      <c r="J16" s="5">
        <v>4.8999999999999998E-3</v>
      </c>
      <c r="K16" s="5">
        <f t="shared" si="10"/>
        <v>0.49</v>
      </c>
      <c r="L16" s="5">
        <f t="shared" si="12"/>
        <v>3.0772000000000001E-2</v>
      </c>
      <c r="M16" s="6">
        <f t="shared" si="13"/>
        <v>3.5423637901384017E-2</v>
      </c>
    </row>
    <row r="17" spans="1:13" x14ac:dyDescent="0.25">
      <c r="A17" s="2">
        <v>90</v>
      </c>
      <c r="B17" s="4">
        <v>6.7</v>
      </c>
      <c r="C17" s="3">
        <f t="shared" si="7"/>
        <v>10.717966077289201</v>
      </c>
      <c r="D17" s="3">
        <v>112.52</v>
      </c>
      <c r="E17" s="5">
        <v>0.47272450875100003</v>
      </c>
      <c r="F17" s="5">
        <v>0.51306769831800003</v>
      </c>
      <c r="G17" s="4">
        <f t="shared" si="8"/>
        <v>0.78779052154058526</v>
      </c>
      <c r="H17" s="4">
        <f t="shared" si="8"/>
        <v>0.85502203114344</v>
      </c>
      <c r="I17" s="4">
        <f t="shared" si="9"/>
        <v>1.1626162649687304</v>
      </c>
      <c r="J17" s="5">
        <v>5.0000000000000001E-3</v>
      </c>
      <c r="K17" s="5">
        <f t="shared" si="10"/>
        <v>0.5</v>
      </c>
      <c r="L17" s="5">
        <f t="shared" si="12"/>
        <v>3.1400000000000004E-2</v>
      </c>
      <c r="M17" s="6">
        <f t="shared" si="13"/>
        <v>3.6146569287126555E-2</v>
      </c>
    </row>
    <row r="19" spans="1:13" ht="15.75" thickBot="1" x14ac:dyDescent="0.3"/>
    <row r="20" spans="1:13" ht="19.5" thickBot="1" x14ac:dyDescent="0.35">
      <c r="A20" s="11" t="s">
        <v>17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</row>
    <row r="21" spans="1:13" ht="163.5" thickBot="1" x14ac:dyDescent="0.3">
      <c r="A21" s="8" t="s">
        <v>0</v>
      </c>
      <c r="B21" s="7" t="s">
        <v>10</v>
      </c>
      <c r="C21" s="7" t="s">
        <v>1</v>
      </c>
      <c r="D21" s="7" t="s">
        <v>2</v>
      </c>
      <c r="E21" s="7" t="s">
        <v>3</v>
      </c>
      <c r="F21" s="7" t="s">
        <v>4</v>
      </c>
      <c r="G21" s="7" t="s">
        <v>5</v>
      </c>
      <c r="H21" s="7" t="s">
        <v>13</v>
      </c>
      <c r="I21" s="7" t="s">
        <v>6</v>
      </c>
      <c r="J21" s="7" t="s">
        <v>7</v>
      </c>
      <c r="K21" s="7" t="s">
        <v>8</v>
      </c>
      <c r="L21" s="7" t="s">
        <v>9</v>
      </c>
      <c r="M21" s="9" t="s">
        <v>11</v>
      </c>
    </row>
    <row r="22" spans="1:13" ht="15.75" thickBot="1" x14ac:dyDescent="0.3">
      <c r="A22" s="2">
        <v>18</v>
      </c>
      <c r="B22" s="4">
        <v>2.2000000000000002</v>
      </c>
      <c r="C22" s="3">
        <f t="shared" ref="C22:C26" si="14">((2*1.54*COS(0.5235))/(((2*1.54*COS(0.5235)))-1))*B22</f>
        <v>3.5193321447815289</v>
      </c>
      <c r="D22" s="3">
        <f t="shared" ref="D22:D26" si="15">C22/(10.94*0.0127)</f>
        <v>25.330234671447187</v>
      </c>
      <c r="E22" s="5">
        <v>0.31724536744800003</v>
      </c>
      <c r="F22" s="5">
        <v>0.40233697992299999</v>
      </c>
      <c r="G22" s="4">
        <f t="shared" ref="G22:H26" si="16">(E22/(4*(3.14159^2)*(10.94^2)*0.0127))*100</f>
        <v>0.52868613505680828</v>
      </c>
      <c r="H22" s="4">
        <f t="shared" si="16"/>
        <v>0.67049043022128607</v>
      </c>
      <c r="I22" s="4">
        <f t="shared" ref="I22:I26" si="17">SQRT((G22^2)+(H22^2))</f>
        <v>0.85385387884557329</v>
      </c>
      <c r="J22" s="5">
        <v>7.8125E-3</v>
      </c>
      <c r="K22" s="5">
        <f t="shared" ref="K22:K26" si="18">J22*100</f>
        <v>0.78125</v>
      </c>
      <c r="L22" s="5">
        <f>(2*3.14*J22)</f>
        <v>4.9062500000000002E-2</v>
      </c>
      <c r="M22" s="6">
        <f>(0.1853*L22)/(998*(0.0127^2))</f>
        <v>5.6479014511135232E-2</v>
      </c>
    </row>
    <row r="23" spans="1:13" ht="15.75" thickBot="1" x14ac:dyDescent="0.3">
      <c r="A23" s="2">
        <v>36</v>
      </c>
      <c r="B23" s="4">
        <v>3.7</v>
      </c>
      <c r="C23" s="3">
        <f t="shared" si="14"/>
        <v>5.9188767889507528</v>
      </c>
      <c r="D23" s="3">
        <f t="shared" si="15"/>
        <v>42.60084922016118</v>
      </c>
      <c r="E23" s="5">
        <v>0.41258908654799997</v>
      </c>
      <c r="F23" s="5">
        <v>0.43111057718500001</v>
      </c>
      <c r="G23" s="4">
        <f t="shared" si="16"/>
        <v>0.6875754602450892</v>
      </c>
      <c r="H23" s="4">
        <f t="shared" si="16"/>
        <v>0.71844133349372363</v>
      </c>
      <c r="I23" s="4">
        <f t="shared" si="17"/>
        <v>0.9944435445028974</v>
      </c>
      <c r="J23" s="5">
        <v>8.0599999999999995E-3</v>
      </c>
      <c r="K23" s="5">
        <f t="shared" si="18"/>
        <v>0.80599999999999994</v>
      </c>
      <c r="L23" s="5">
        <f t="shared" ref="L23:L26" si="19">(2*3.14*J23)</f>
        <v>5.0616799999999997E-2</v>
      </c>
      <c r="M23" s="6">
        <f t="shared" ref="M23:M26" si="20">(0.1853*L23)/(998*(0.0127^2))</f>
        <v>5.8268269690847987E-2</v>
      </c>
    </row>
    <row r="24" spans="1:13" ht="15.75" thickBot="1" x14ac:dyDescent="0.3">
      <c r="A24" s="2">
        <v>54</v>
      </c>
      <c r="B24" s="4">
        <v>4.7</v>
      </c>
      <c r="C24" s="3">
        <f t="shared" si="14"/>
        <v>7.5185732183969023</v>
      </c>
      <c r="D24" s="3">
        <f t="shared" si="15"/>
        <v>54.114592252637173</v>
      </c>
      <c r="E24" s="5">
        <v>0.52710064480499996</v>
      </c>
      <c r="F24" s="5">
        <v>0.494403490793</v>
      </c>
      <c r="G24" s="4">
        <f t="shared" si="16"/>
        <v>0.87840779182877782</v>
      </c>
      <c r="H24" s="4">
        <f t="shared" si="16"/>
        <v>0.82391832167191281</v>
      </c>
      <c r="I24" s="4">
        <f t="shared" si="17"/>
        <v>1.2043428289038678</v>
      </c>
      <c r="J24" s="5">
        <v>6.4900000000000001E-3</v>
      </c>
      <c r="K24" s="5">
        <f t="shared" si="18"/>
        <v>0.64900000000000002</v>
      </c>
      <c r="L24" s="5">
        <f t="shared" si="19"/>
        <v>4.07572E-2</v>
      </c>
      <c r="M24" s="6">
        <f t="shared" si="20"/>
        <v>4.6918246934690259E-2</v>
      </c>
    </row>
    <row r="25" spans="1:13" ht="15.75" thickBot="1" x14ac:dyDescent="0.3">
      <c r="A25" s="2">
        <v>72</v>
      </c>
      <c r="B25" s="4">
        <v>5.7</v>
      </c>
      <c r="C25" s="3">
        <f t="shared" si="14"/>
        <v>9.1182696478430518</v>
      </c>
      <c r="D25" s="3">
        <f t="shared" si="15"/>
        <v>65.628335285113167</v>
      </c>
      <c r="E25" s="5">
        <v>0.57551569507699996</v>
      </c>
      <c r="F25" s="5">
        <v>0.50796919460300005</v>
      </c>
      <c r="G25" s="4">
        <f t="shared" si="16"/>
        <v>0.95909097410118804</v>
      </c>
      <c r="H25" s="4">
        <f t="shared" si="16"/>
        <v>0.846525427251823</v>
      </c>
      <c r="I25" s="4">
        <f t="shared" si="17"/>
        <v>1.2792422739990448</v>
      </c>
      <c r="J25" s="5">
        <v>7.1655999999999997E-2</v>
      </c>
      <c r="K25" s="5">
        <f t="shared" si="18"/>
        <v>7.1655999999999995</v>
      </c>
      <c r="L25" s="5">
        <f t="shared" si="19"/>
        <v>0.44999968000000001</v>
      </c>
      <c r="M25" s="6">
        <f t="shared" si="20"/>
        <v>0.51802371376766798</v>
      </c>
    </row>
    <row r="26" spans="1:13" x14ac:dyDescent="0.25">
      <c r="A26" s="2">
        <v>90</v>
      </c>
      <c r="B26" s="4">
        <v>6.7</v>
      </c>
      <c r="C26" s="3">
        <f t="shared" si="14"/>
        <v>10.717966077289201</v>
      </c>
      <c r="D26" s="3">
        <f t="shared" si="15"/>
        <v>77.142078317589167</v>
      </c>
      <c r="E26" s="5">
        <v>0.59379296369199996</v>
      </c>
      <c r="F26" s="5">
        <v>0.60689908122900005</v>
      </c>
      <c r="G26" s="4">
        <f t="shared" si="16"/>
        <v>0.9895498538673152</v>
      </c>
      <c r="H26" s="4">
        <f t="shared" si="16"/>
        <v>1.0113910636601502</v>
      </c>
      <c r="I26" s="4">
        <f t="shared" si="17"/>
        <v>1.4149631786518104</v>
      </c>
      <c r="J26" s="5">
        <v>4.8700000000000002E-3</v>
      </c>
      <c r="K26" s="5">
        <f t="shared" si="18"/>
        <v>0.48700000000000004</v>
      </c>
      <c r="L26" s="5">
        <f t="shared" si="19"/>
        <v>3.0583600000000002E-2</v>
      </c>
      <c r="M26" s="6">
        <f t="shared" si="20"/>
        <v>3.5206758485661259E-2</v>
      </c>
    </row>
    <row r="28" spans="1:13" ht="15.75" thickBot="1" x14ac:dyDescent="0.3"/>
    <row r="29" spans="1:13" ht="19.5" thickBot="1" x14ac:dyDescent="0.35">
      <c r="A29" s="11" t="s">
        <v>12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3"/>
    </row>
    <row r="30" spans="1:13" ht="163.5" thickBot="1" x14ac:dyDescent="0.3">
      <c r="A30" s="8" t="s">
        <v>0</v>
      </c>
      <c r="B30" s="7" t="s">
        <v>10</v>
      </c>
      <c r="C30" s="7" t="s">
        <v>1</v>
      </c>
      <c r="D30" s="7" t="s">
        <v>2</v>
      </c>
      <c r="E30" s="7" t="s">
        <v>3</v>
      </c>
      <c r="F30" s="7" t="s">
        <v>4</v>
      </c>
      <c r="G30" s="7" t="s">
        <v>5</v>
      </c>
      <c r="H30" s="7" t="s">
        <v>13</v>
      </c>
      <c r="I30" s="7" t="s">
        <v>6</v>
      </c>
      <c r="J30" s="7" t="s">
        <v>7</v>
      </c>
      <c r="K30" s="7" t="s">
        <v>8</v>
      </c>
      <c r="L30" s="7" t="s">
        <v>9</v>
      </c>
      <c r="M30" s="9" t="s">
        <v>11</v>
      </c>
    </row>
    <row r="31" spans="1:13" ht="15.75" thickBot="1" x14ac:dyDescent="0.3">
      <c r="A31" s="2">
        <v>1</v>
      </c>
      <c r="B31" s="4">
        <v>2.2000000000000002</v>
      </c>
      <c r="C31" s="3">
        <f t="shared" ref="C31:C36" si="21">((2*1.54*COS(0.5235))/(((2*1.54*COS(0.5235)))-1))*B31</f>
        <v>3.5193321447815289</v>
      </c>
      <c r="D31" s="3">
        <f>C31/(7.5*0.0127)</f>
        <v>36.948368974084289</v>
      </c>
      <c r="E31" s="5">
        <v>7.8152748825099996E-2</v>
      </c>
      <c r="F31" s="5">
        <v>8.2099560343599998E-2</v>
      </c>
      <c r="G31" s="4">
        <f t="shared" ref="G31:H36" si="22">(E31/(4*(3.14159^2)*(10.94^2)*0.0127))*100</f>
        <v>0.13024075040963409</v>
      </c>
      <c r="H31" s="4">
        <f t="shared" si="22"/>
        <v>0.13681807112608391</v>
      </c>
      <c r="I31" s="4">
        <f t="shared" ref="I31:I36" si="23">SQRT((G31^2)+(H31^2))</f>
        <v>0.18889636749796634</v>
      </c>
      <c r="J31" s="5">
        <v>2.7200000000000002E-3</v>
      </c>
      <c r="K31" s="5">
        <f t="shared" ref="K31:K36" si="24">J31*100</f>
        <v>0.27200000000000002</v>
      </c>
      <c r="L31" s="5">
        <f>(2*3.14*J31)</f>
        <v>1.7081600000000002E-2</v>
      </c>
      <c r="M31" s="6">
        <f t="shared" ref="M31:M36" si="25">(0.1853*L31)/(1.225*(0.0127^2))</f>
        <v>16.019923448826489</v>
      </c>
    </row>
    <row r="32" spans="1:13" ht="15.75" thickBot="1" x14ac:dyDescent="0.3">
      <c r="A32" s="2">
        <v>4</v>
      </c>
      <c r="B32" s="4">
        <v>3.7</v>
      </c>
      <c r="C32" s="3">
        <f t="shared" si="21"/>
        <v>5.9188767889507528</v>
      </c>
      <c r="D32" s="3">
        <f t="shared" ref="D32:D36" si="26">C32/(7.5*0.0127)</f>
        <v>62.140438729141763</v>
      </c>
      <c r="E32" s="5">
        <v>0.153840660932</v>
      </c>
      <c r="F32" s="5">
        <v>0.63196634947899999</v>
      </c>
      <c r="G32" s="4">
        <f t="shared" si="22"/>
        <v>0.25637387583305038</v>
      </c>
      <c r="H32" s="4">
        <f t="shared" si="22"/>
        <v>1.0531654078346069</v>
      </c>
      <c r="I32" s="4">
        <f t="shared" si="23"/>
        <v>1.0839210951305884</v>
      </c>
      <c r="J32" s="5">
        <v>2.5600000000000002E-3</v>
      </c>
      <c r="K32" s="5">
        <f t="shared" si="24"/>
        <v>0.25600000000000001</v>
      </c>
      <c r="L32" s="5">
        <f t="shared" ref="L32:L36" si="27">(2*3.14*J32)</f>
        <v>1.6076800000000002E-2</v>
      </c>
      <c r="M32" s="6">
        <f t="shared" si="25"/>
        <v>15.077575010660226</v>
      </c>
    </row>
    <row r="33" spans="1:18" ht="15.75" thickBot="1" x14ac:dyDescent="0.3">
      <c r="A33" s="2">
        <v>6</v>
      </c>
      <c r="B33" s="4">
        <v>4.7</v>
      </c>
      <c r="C33" s="3">
        <f t="shared" si="21"/>
        <v>7.5185732183969023</v>
      </c>
      <c r="D33" s="3">
        <f t="shared" si="26"/>
        <v>78.93515189918007</v>
      </c>
      <c r="E33" s="5">
        <v>0.25846763843999998</v>
      </c>
      <c r="F33" s="5">
        <v>0.437727962448</v>
      </c>
      <c r="G33" s="4">
        <f t="shared" si="22"/>
        <v>0.43073365547726161</v>
      </c>
      <c r="H33" s="4">
        <f t="shared" si="22"/>
        <v>0.72946913783022294</v>
      </c>
      <c r="I33" s="4">
        <f t="shared" si="23"/>
        <v>0.84714621229606701</v>
      </c>
      <c r="J33" s="5">
        <v>2.5600000000000002E-3</v>
      </c>
      <c r="K33" s="5">
        <f t="shared" si="24"/>
        <v>0.25600000000000001</v>
      </c>
      <c r="L33" s="5">
        <f t="shared" si="27"/>
        <v>1.6076800000000002E-2</v>
      </c>
      <c r="M33" s="6">
        <f t="shared" si="25"/>
        <v>15.077575010660226</v>
      </c>
    </row>
    <row r="34" spans="1:18" ht="15.75" thickBot="1" x14ac:dyDescent="0.3">
      <c r="A34" s="2">
        <v>8</v>
      </c>
      <c r="B34" s="4">
        <v>5.7</v>
      </c>
      <c r="C34" s="3">
        <f t="shared" si="21"/>
        <v>9.1182696478430518</v>
      </c>
      <c r="D34" s="3">
        <f t="shared" si="26"/>
        <v>95.729865069218391</v>
      </c>
      <c r="E34" s="5">
        <v>0.34213774274600001</v>
      </c>
      <c r="F34" s="5">
        <v>0.72058234361700002</v>
      </c>
      <c r="G34" s="4">
        <f t="shared" si="22"/>
        <v>0.5701690219293496</v>
      </c>
      <c r="H34" s="4">
        <f t="shared" si="22"/>
        <v>1.2008430487152584</v>
      </c>
      <c r="I34" s="4">
        <f t="shared" si="23"/>
        <v>1.3293294329155687</v>
      </c>
      <c r="J34" s="5">
        <v>2.7100000000000002E-3</v>
      </c>
      <c r="K34" s="5">
        <f t="shared" si="24"/>
        <v>0.27100000000000002</v>
      </c>
      <c r="L34" s="5">
        <f t="shared" si="27"/>
        <v>1.7018800000000001E-2</v>
      </c>
      <c r="M34" s="6">
        <f t="shared" si="25"/>
        <v>15.961026671441095</v>
      </c>
    </row>
    <row r="35" spans="1:18" ht="15.75" thickBot="1" x14ac:dyDescent="0.3">
      <c r="A35" s="2">
        <v>10</v>
      </c>
      <c r="B35" s="4">
        <v>6.7</v>
      </c>
      <c r="C35" s="3">
        <f t="shared" si="21"/>
        <v>10.717966077289201</v>
      </c>
      <c r="D35" s="3">
        <f t="shared" si="26"/>
        <v>112.52457823925671</v>
      </c>
      <c r="E35" s="5">
        <v>0.41324039733700002</v>
      </c>
      <c r="F35" s="5">
        <v>1.09923583289</v>
      </c>
      <c r="G35" s="4">
        <f t="shared" si="22"/>
        <v>0.68866086296200568</v>
      </c>
      <c r="H35" s="4">
        <f t="shared" si="22"/>
        <v>1.831865185870122</v>
      </c>
      <c r="I35" s="4">
        <f t="shared" si="23"/>
        <v>1.9570344512497859</v>
      </c>
      <c r="J35" s="5">
        <v>4.0000000000000001E-3</v>
      </c>
      <c r="K35" s="5">
        <f t="shared" si="24"/>
        <v>0.4</v>
      </c>
      <c r="L35" s="5">
        <f t="shared" si="27"/>
        <v>2.512E-2</v>
      </c>
      <c r="M35" s="6">
        <f t="shared" si="25"/>
        <v>23.558710954156599</v>
      </c>
    </row>
    <row r="36" spans="1:18" x14ac:dyDescent="0.25">
      <c r="A36" s="2">
        <v>12</v>
      </c>
      <c r="B36" s="4">
        <v>7.7</v>
      </c>
      <c r="C36" s="3">
        <f t="shared" si="21"/>
        <v>12.317662506735349</v>
      </c>
      <c r="D36" s="3">
        <f t="shared" si="26"/>
        <v>129.319291409295</v>
      </c>
      <c r="E36" s="5">
        <v>0.49391281531499998</v>
      </c>
      <c r="F36" s="5">
        <v>1.4311492155700001</v>
      </c>
      <c r="G36" s="4">
        <f t="shared" si="22"/>
        <v>0.82310061604513629</v>
      </c>
      <c r="H36" s="4">
        <f t="shared" si="22"/>
        <v>2.3849954171302628</v>
      </c>
      <c r="I36" s="4">
        <f t="shared" si="23"/>
        <v>2.523033444856853</v>
      </c>
      <c r="J36" s="5">
        <v>5.9899999999999997E-3</v>
      </c>
      <c r="K36" s="5">
        <f t="shared" si="24"/>
        <v>0.59899999999999998</v>
      </c>
      <c r="L36" s="5">
        <f t="shared" si="27"/>
        <v>3.7617199999999996E-2</v>
      </c>
      <c r="M36" s="6">
        <f t="shared" si="25"/>
        <v>35.2791696538495</v>
      </c>
    </row>
    <row r="41" spans="1:18" ht="23.25" x14ac:dyDescent="0.35">
      <c r="N41" s="10" t="s">
        <v>14</v>
      </c>
      <c r="O41" s="10"/>
      <c r="P41" s="10"/>
      <c r="Q41" s="10"/>
      <c r="R41" s="10"/>
    </row>
  </sheetData>
  <mergeCells count="5">
    <mergeCell ref="N41:R41"/>
    <mergeCell ref="A1:M1"/>
    <mergeCell ref="A11:M11"/>
    <mergeCell ref="A20:M20"/>
    <mergeCell ref="A29:M2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884E3-D821-4FCC-A203-9A49C1690A6C}">
  <dimension ref="A1:R42"/>
  <sheetViews>
    <sheetView zoomScale="90" zoomScaleNormal="90" workbookViewId="0">
      <selection activeCell="W26" sqref="W26"/>
    </sheetView>
  </sheetViews>
  <sheetFormatPr defaultRowHeight="15" x14ac:dyDescent="0.25"/>
  <cols>
    <col min="1" max="1" width="5.85546875" style="1" customWidth="1"/>
    <col min="2" max="2" width="5.42578125" style="1" customWidth="1"/>
    <col min="3" max="3" width="5" style="1" customWidth="1"/>
    <col min="4" max="4" width="5.7109375" style="1" customWidth="1"/>
    <col min="5" max="5" width="5.85546875" style="1" customWidth="1"/>
    <col min="6" max="6" width="5.42578125" style="1" customWidth="1"/>
    <col min="7" max="7" width="6.28515625" style="1" customWidth="1"/>
    <col min="8" max="8" width="6.85546875" style="1" customWidth="1"/>
    <col min="9" max="10" width="6.5703125" style="1" customWidth="1"/>
    <col min="11" max="11" width="6.42578125" style="1" customWidth="1"/>
    <col min="12" max="12" width="5.7109375" style="1" customWidth="1"/>
    <col min="13" max="13" width="8.42578125" style="1" customWidth="1"/>
    <col min="14" max="16384" width="9.140625" style="1"/>
  </cols>
  <sheetData>
    <row r="1" spans="1:13" ht="19.5" thickBot="1" x14ac:dyDescent="0.35">
      <c r="A1" s="11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ht="163.5" thickBot="1" x14ac:dyDescent="0.3">
      <c r="A2" s="8" t="s">
        <v>0</v>
      </c>
      <c r="B2" s="7" t="s">
        <v>10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13</v>
      </c>
      <c r="I2" s="7" t="s">
        <v>6</v>
      </c>
      <c r="J2" s="7" t="s">
        <v>7</v>
      </c>
      <c r="K2" s="7" t="s">
        <v>8</v>
      </c>
      <c r="L2" s="7" t="s">
        <v>9</v>
      </c>
      <c r="M2" s="9" t="s">
        <v>11</v>
      </c>
    </row>
    <row r="3" spans="1:13" ht="15.75" thickBot="1" x14ac:dyDescent="0.3">
      <c r="A3" s="2">
        <v>18</v>
      </c>
      <c r="B3" s="4">
        <v>0.1</v>
      </c>
      <c r="C3" s="3">
        <f t="shared" ref="C3:C7" si="0">((2*1.54*COS(0.5235))/(((2*1.54*COS(0.5235)))-1))*B3</f>
        <v>0.15996964294461494</v>
      </c>
      <c r="D3" s="3">
        <f t="shared" ref="D3:D7" si="1">C3/(10.94*0.0127)</f>
        <v>1.1513743032475994</v>
      </c>
      <c r="E3" s="5">
        <v>0.26403289500400001</v>
      </c>
      <c r="F3" s="5">
        <v>0.28839307945100001</v>
      </c>
      <c r="G3" s="4">
        <f t="shared" ref="G3:H7" si="2">(E3/(4*(3.14159^2)*(10.94^2)*0.0127))*100</f>
        <v>0.44000809818099307</v>
      </c>
      <c r="H3" s="4">
        <f t="shared" si="2"/>
        <v>0.48060409448554564</v>
      </c>
      <c r="I3" s="4">
        <f t="shared" ref="I3:I7" si="3">SQRT((G3^2)+(H3^2))</f>
        <v>0.65160373088336876</v>
      </c>
      <c r="J3" s="5">
        <v>2.9499999999999999E-3</v>
      </c>
      <c r="K3" s="5">
        <f t="shared" ref="K3:K7" si="4">J3*100</f>
        <v>0.29499999999999998</v>
      </c>
      <c r="L3" s="5">
        <f>(2*3.14*J3)</f>
        <v>1.8526000000000001E-2</v>
      </c>
      <c r="M3" s="6">
        <f>(0.1853*L3)/(998*(0.0127^2))</f>
        <v>2.1326475879404665E-2</v>
      </c>
    </row>
    <row r="4" spans="1:13" ht="15.75" thickBot="1" x14ac:dyDescent="0.3">
      <c r="A4" s="2">
        <v>36</v>
      </c>
      <c r="B4" s="4">
        <v>0.2</v>
      </c>
      <c r="C4" s="3">
        <f t="shared" si="0"/>
        <v>0.31993928588922987</v>
      </c>
      <c r="D4" s="3">
        <f t="shared" si="1"/>
        <v>2.3027486064951987</v>
      </c>
      <c r="E4" s="5">
        <v>0.41362131222999998</v>
      </c>
      <c r="F4" s="5">
        <v>0.44641274416999999</v>
      </c>
      <c r="G4" s="4">
        <f t="shared" si="2"/>
        <v>0.68929565370516366</v>
      </c>
      <c r="H4" s="4">
        <f t="shared" si="2"/>
        <v>0.74394223705733387</v>
      </c>
      <c r="I4" s="4">
        <f t="shared" si="3"/>
        <v>1.0141886167250642</v>
      </c>
      <c r="J4" s="5">
        <v>4.5700000000000003E-3</v>
      </c>
      <c r="K4" s="5">
        <f t="shared" si="4"/>
        <v>0.45700000000000002</v>
      </c>
      <c r="L4" s="5">
        <f t="shared" ref="L4:L7" si="5">(2*3.14*J4)</f>
        <v>2.8699600000000002E-2</v>
      </c>
      <c r="M4" s="6">
        <f t="shared" ref="M4:M7" si="6">(0.1853*L4)/(998*(0.0127^2))</f>
        <v>3.3037964328433672E-2</v>
      </c>
    </row>
    <row r="5" spans="1:13" ht="15.75" thickBot="1" x14ac:dyDescent="0.3">
      <c r="A5" s="2">
        <v>54</v>
      </c>
      <c r="B5" s="4">
        <v>0.3</v>
      </c>
      <c r="C5" s="3">
        <f t="shared" si="0"/>
        <v>0.47990892883384478</v>
      </c>
      <c r="D5" s="3">
        <f t="shared" si="1"/>
        <v>3.4541229097427979</v>
      </c>
      <c r="E5" s="5">
        <v>0.63329029368199996</v>
      </c>
      <c r="F5" s="5">
        <v>0.49837075041899997</v>
      </c>
      <c r="G5" s="4">
        <f t="shared" si="2"/>
        <v>1.0553717472032336</v>
      </c>
      <c r="H5" s="4">
        <f t="shared" si="2"/>
        <v>0.83052971894875605</v>
      </c>
      <c r="I5" s="4">
        <f t="shared" si="3"/>
        <v>1.3429777134606165</v>
      </c>
      <c r="J5" s="5">
        <v>4.5999999999999999E-3</v>
      </c>
      <c r="K5" s="5">
        <f t="shared" si="4"/>
        <v>0.45999999999999996</v>
      </c>
      <c r="L5" s="5">
        <f t="shared" si="5"/>
        <v>2.8888E-2</v>
      </c>
      <c r="M5" s="6">
        <f t="shared" si="6"/>
        <v>3.3254843744156423E-2</v>
      </c>
    </row>
    <row r="6" spans="1:13" ht="15.75" thickBot="1" x14ac:dyDescent="0.3">
      <c r="A6" s="2">
        <v>72</v>
      </c>
      <c r="B6" s="4">
        <v>0.4</v>
      </c>
      <c r="C6" s="3">
        <f t="shared" si="0"/>
        <v>0.63987857177845975</v>
      </c>
      <c r="D6" s="3">
        <f t="shared" si="1"/>
        <v>4.6054972129903975</v>
      </c>
      <c r="E6" s="5">
        <v>0.84327435218900004</v>
      </c>
      <c r="F6" s="5">
        <v>0.66324584928100005</v>
      </c>
      <c r="G6" s="4">
        <f t="shared" si="2"/>
        <v>1.4053080164343523</v>
      </c>
      <c r="H6" s="4">
        <f t="shared" si="2"/>
        <v>1.1052923718620333</v>
      </c>
      <c r="I6" s="4">
        <f t="shared" si="3"/>
        <v>1.7878931311325779</v>
      </c>
      <c r="J6" s="5">
        <v>6.0000000000000001E-3</v>
      </c>
      <c r="K6" s="5">
        <f t="shared" si="4"/>
        <v>0.6</v>
      </c>
      <c r="L6" s="5">
        <f t="shared" si="5"/>
        <v>3.7680000000000005E-2</v>
      </c>
      <c r="M6" s="6">
        <f t="shared" si="6"/>
        <v>4.3375883144551861E-2</v>
      </c>
    </row>
    <row r="7" spans="1:13" x14ac:dyDescent="0.25">
      <c r="A7" s="2">
        <v>90</v>
      </c>
      <c r="B7" s="4">
        <v>0.5</v>
      </c>
      <c r="C7" s="3">
        <f t="shared" si="0"/>
        <v>0.79984821472307466</v>
      </c>
      <c r="D7" s="3">
        <f t="shared" si="1"/>
        <v>5.7568715162379966</v>
      </c>
      <c r="E7" s="5">
        <v>0.70548485838800001</v>
      </c>
      <c r="F7" s="5">
        <v>0.50262174614300004</v>
      </c>
      <c r="G7" s="4">
        <f t="shared" si="2"/>
        <v>1.1756832451884012</v>
      </c>
      <c r="H7" s="4">
        <f t="shared" si="2"/>
        <v>0.8376139595084956</v>
      </c>
      <c r="I7" s="4">
        <f t="shared" si="3"/>
        <v>1.4435471028616385</v>
      </c>
      <c r="J7" s="5">
        <v>4.5399999999999998E-3</v>
      </c>
      <c r="K7" s="5">
        <f t="shared" si="4"/>
        <v>0.45399999999999996</v>
      </c>
      <c r="L7" s="5">
        <f t="shared" si="5"/>
        <v>2.85112E-2</v>
      </c>
      <c r="M7" s="6">
        <f t="shared" si="6"/>
        <v>3.2821084912710907E-2</v>
      </c>
    </row>
    <row r="11" spans="1:13" ht="15.75" thickBot="1" x14ac:dyDescent="0.3"/>
    <row r="12" spans="1:13" ht="19.5" thickBot="1" x14ac:dyDescent="0.35">
      <c r="A12" s="11" t="s">
        <v>15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1:13" ht="163.5" thickBot="1" x14ac:dyDescent="0.3">
      <c r="A13" s="8" t="s">
        <v>0</v>
      </c>
      <c r="B13" s="7" t="s">
        <v>10</v>
      </c>
      <c r="C13" s="7" t="s">
        <v>1</v>
      </c>
      <c r="D13" s="7" t="s">
        <v>2</v>
      </c>
      <c r="E13" s="7" t="s">
        <v>3</v>
      </c>
      <c r="F13" s="7" t="s">
        <v>4</v>
      </c>
      <c r="G13" s="7" t="s">
        <v>5</v>
      </c>
      <c r="H13" s="7" t="s">
        <v>13</v>
      </c>
      <c r="I13" s="7" t="s">
        <v>6</v>
      </c>
      <c r="J13" s="7" t="s">
        <v>7</v>
      </c>
      <c r="K13" s="7" t="s">
        <v>8</v>
      </c>
      <c r="L13" s="7" t="s">
        <v>9</v>
      </c>
      <c r="M13" s="9" t="s">
        <v>11</v>
      </c>
    </row>
    <row r="14" spans="1:13" ht="15.75" thickBot="1" x14ac:dyDescent="0.3">
      <c r="A14" s="2">
        <v>18</v>
      </c>
      <c r="B14" s="4">
        <v>2.2000000000000002</v>
      </c>
      <c r="C14" s="3">
        <f t="shared" ref="C14:C18" si="7">((2*1.54*COS(0.5235))/(((2*1.54*COS(0.5235)))-1))*B14</f>
        <v>3.5193321447815289</v>
      </c>
      <c r="D14" s="3">
        <f t="shared" ref="D14:D18" si="8">C14/(10.94*0.0127)</f>
        <v>25.330234671447187</v>
      </c>
      <c r="E14" s="5">
        <v>0.22466486912700001</v>
      </c>
      <c r="F14" s="5">
        <v>0.253992563826</v>
      </c>
      <c r="G14" s="4">
        <f t="shared" ref="G14:H18" si="9">(E14/(4*(3.14159^2)*(10.94^2)*0.0127))*100</f>
        <v>0.37440168881667329</v>
      </c>
      <c r="H14" s="4">
        <f t="shared" si="9"/>
        <v>0.42327598975688108</v>
      </c>
      <c r="I14" s="4">
        <f t="shared" ref="I14:I18" si="10">SQRT((G14^2)+(H14^2))</f>
        <v>0.56510104237511749</v>
      </c>
      <c r="J14" s="5">
        <v>4.4299999999999999E-3</v>
      </c>
      <c r="K14" s="5">
        <f t="shared" ref="K14:K18" si="11">J14*100</f>
        <v>0.443</v>
      </c>
      <c r="L14" s="5">
        <f>(2*3.14*J14)</f>
        <v>2.7820400000000002E-2</v>
      </c>
      <c r="M14" s="6">
        <f>(0.1853*L14)/(998*(0.0127^2))</f>
        <v>3.2025860388394126E-2</v>
      </c>
    </row>
    <row r="15" spans="1:13" ht="15.75" thickBot="1" x14ac:dyDescent="0.3">
      <c r="A15" s="2">
        <v>36</v>
      </c>
      <c r="B15" s="4">
        <v>3.7</v>
      </c>
      <c r="C15" s="3">
        <f t="shared" si="7"/>
        <v>5.9188767889507528</v>
      </c>
      <c r="D15" s="3">
        <f t="shared" si="8"/>
        <v>42.60084922016118</v>
      </c>
      <c r="E15" s="5">
        <v>0.336662886474</v>
      </c>
      <c r="F15" s="5">
        <v>0.31789713058399999</v>
      </c>
      <c r="G15" s="4">
        <f t="shared" si="9"/>
        <v>0.56104523038049536</v>
      </c>
      <c r="H15" s="4">
        <f t="shared" si="9"/>
        <v>0.5297722916053379</v>
      </c>
      <c r="I15" s="4">
        <f t="shared" si="10"/>
        <v>0.77164138787747405</v>
      </c>
      <c r="J15" s="5">
        <v>1.0999999999999999E-2</v>
      </c>
      <c r="K15" s="5">
        <f t="shared" si="11"/>
        <v>1.0999999999999999</v>
      </c>
      <c r="L15" s="5">
        <f t="shared" ref="L15:L18" si="12">(2*3.14*J15)</f>
        <v>6.9080000000000003E-2</v>
      </c>
      <c r="M15" s="6">
        <f t="shared" ref="M15:M18" si="13">(0.1853*L15)/(998*(0.0127^2))</f>
        <v>7.9522452431678409E-2</v>
      </c>
    </row>
    <row r="16" spans="1:13" ht="15.75" thickBot="1" x14ac:dyDescent="0.3">
      <c r="A16" s="2">
        <v>54</v>
      </c>
      <c r="B16" s="4">
        <v>4.7</v>
      </c>
      <c r="C16" s="3">
        <f t="shared" si="7"/>
        <v>7.5185732183969023</v>
      </c>
      <c r="D16" s="3">
        <f t="shared" si="8"/>
        <v>54.114592252637173</v>
      </c>
      <c r="E16" s="5">
        <v>0.50241258002900002</v>
      </c>
      <c r="F16" s="5">
        <v>0.451702195177</v>
      </c>
      <c r="G16" s="4">
        <f t="shared" si="9"/>
        <v>0.83726538633535508</v>
      </c>
      <c r="H16" s="4">
        <f t="shared" si="9"/>
        <v>0.75275705264300674</v>
      </c>
      <c r="I16" s="4">
        <f t="shared" si="10"/>
        <v>1.1259025301770478</v>
      </c>
      <c r="J16" s="5">
        <v>4.5199999999999997E-3</v>
      </c>
      <c r="K16" s="5">
        <f t="shared" si="11"/>
        <v>0.45199999999999996</v>
      </c>
      <c r="L16" s="5">
        <f t="shared" si="12"/>
        <v>2.83856E-2</v>
      </c>
      <c r="M16" s="6">
        <f t="shared" si="13"/>
        <v>3.26764986355624E-2</v>
      </c>
    </row>
    <row r="17" spans="1:13" ht="15.75" thickBot="1" x14ac:dyDescent="0.3">
      <c r="A17" s="2">
        <v>72</v>
      </c>
      <c r="B17" s="4">
        <v>5.7</v>
      </c>
      <c r="C17" s="3">
        <f t="shared" si="7"/>
        <v>9.1182696478430518</v>
      </c>
      <c r="D17" s="3">
        <f t="shared" si="8"/>
        <v>65.628335285113167</v>
      </c>
      <c r="E17" s="5">
        <v>0.48590148318699999</v>
      </c>
      <c r="F17" s="5">
        <v>0.42526390040599998</v>
      </c>
      <c r="G17" s="4">
        <f t="shared" si="9"/>
        <v>0.80974981362529341</v>
      </c>
      <c r="H17" s="4">
        <f t="shared" si="9"/>
        <v>0.7086979069022461</v>
      </c>
      <c r="I17" s="4">
        <f t="shared" si="10"/>
        <v>1.0760796828831134</v>
      </c>
      <c r="J17" s="5">
        <v>7.62E-3</v>
      </c>
      <c r="K17" s="5">
        <f t="shared" si="11"/>
        <v>0.76200000000000001</v>
      </c>
      <c r="L17" s="5">
        <f t="shared" si="12"/>
        <v>4.7853600000000003E-2</v>
      </c>
      <c r="M17" s="6">
        <f t="shared" si="13"/>
        <v>5.5087371593580868E-2</v>
      </c>
    </row>
    <row r="18" spans="1:13" x14ac:dyDescent="0.25">
      <c r="A18" s="2">
        <v>90</v>
      </c>
      <c r="B18" s="4">
        <v>6.7</v>
      </c>
      <c r="C18" s="3">
        <f t="shared" si="7"/>
        <v>10.717966077289201</v>
      </c>
      <c r="D18" s="3">
        <f t="shared" si="8"/>
        <v>77.142078317589167</v>
      </c>
      <c r="E18" s="5">
        <v>0.75161396974500005</v>
      </c>
      <c r="F18" s="5">
        <v>0.626963080467</v>
      </c>
      <c r="G18" s="4">
        <f t="shared" si="9"/>
        <v>1.2525569338197566</v>
      </c>
      <c r="H18" s="4">
        <f t="shared" si="9"/>
        <v>1.0448275115939714</v>
      </c>
      <c r="I18" s="4">
        <f t="shared" si="10"/>
        <v>1.6311233556796374</v>
      </c>
      <c r="J18" s="5">
        <v>4.64E-3</v>
      </c>
      <c r="K18" s="5">
        <f t="shared" si="11"/>
        <v>0.46400000000000002</v>
      </c>
      <c r="L18" s="5">
        <f t="shared" si="12"/>
        <v>2.9139200000000001E-2</v>
      </c>
      <c r="M18" s="6">
        <f t="shared" si="13"/>
        <v>3.3544016298453438E-2</v>
      </c>
    </row>
    <row r="20" spans="1:13" ht="15.75" thickBot="1" x14ac:dyDescent="0.3"/>
    <row r="21" spans="1:13" ht="19.5" thickBot="1" x14ac:dyDescent="0.35">
      <c r="A21" s="11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3"/>
    </row>
    <row r="22" spans="1:13" ht="163.5" thickBot="1" x14ac:dyDescent="0.3">
      <c r="A22" s="8" t="s">
        <v>0</v>
      </c>
      <c r="B22" s="7" t="s">
        <v>10</v>
      </c>
      <c r="C22" s="7" t="s">
        <v>1</v>
      </c>
      <c r="D22" s="7" t="s">
        <v>2</v>
      </c>
      <c r="E22" s="7" t="s">
        <v>3</v>
      </c>
      <c r="F22" s="7" t="s">
        <v>4</v>
      </c>
      <c r="G22" s="7" t="s">
        <v>5</v>
      </c>
      <c r="H22" s="7" t="s">
        <v>13</v>
      </c>
      <c r="I22" s="7" t="s">
        <v>6</v>
      </c>
      <c r="J22" s="7" t="s">
        <v>7</v>
      </c>
      <c r="K22" s="7" t="s">
        <v>8</v>
      </c>
      <c r="L22" s="7" t="s">
        <v>9</v>
      </c>
      <c r="M22" s="9" t="s">
        <v>11</v>
      </c>
    </row>
    <row r="23" spans="1:13" ht="15.75" thickBot="1" x14ac:dyDescent="0.3">
      <c r="A23" s="2">
        <v>18</v>
      </c>
      <c r="B23" s="4">
        <v>0.1</v>
      </c>
      <c r="C23" s="3">
        <f t="shared" ref="C23:C27" si="14">((2*1.54*COS(0.5235))/(((2*1.54*COS(0.5235)))-1))*B23</f>
        <v>0.15996964294461494</v>
      </c>
      <c r="D23" s="3">
        <f t="shared" ref="D23:D27" si="15">C23/(10.94*0.0127)</f>
        <v>1.1513743032475994</v>
      </c>
      <c r="E23" s="5">
        <v>0.288134922623</v>
      </c>
      <c r="F23" s="5">
        <v>0.33015941136900001</v>
      </c>
      <c r="G23" s="4">
        <f t="shared" ref="G23:H27" si="16">(E23/(4*(3.14159^2)*(10.94^2)*0.0127))*100</f>
        <v>0.48017387879246309</v>
      </c>
      <c r="H23" s="4">
        <f t="shared" si="16"/>
        <v>0.55020725614825006</v>
      </c>
      <c r="I23" s="4">
        <f t="shared" ref="I23:I27" si="17">SQRT((G23^2)+(H23^2))</f>
        <v>0.73027048317235521</v>
      </c>
      <c r="J23" s="5">
        <v>9.1400000000000006E-3</v>
      </c>
      <c r="K23" s="5">
        <f t="shared" ref="K23:K27" si="18">J23*100</f>
        <v>0.91400000000000003</v>
      </c>
      <c r="L23" s="5">
        <f>(2*3.14*J23)</f>
        <v>5.7399200000000004E-2</v>
      </c>
      <c r="M23" s="6">
        <f>(0.1853*L23)/(998*(0.0127^2))</f>
        <v>6.6075928656867344E-2</v>
      </c>
    </row>
    <row r="24" spans="1:13" ht="15.75" thickBot="1" x14ac:dyDescent="0.3">
      <c r="A24" s="2">
        <v>36</v>
      </c>
      <c r="B24" s="4">
        <v>0.2</v>
      </c>
      <c r="C24" s="3">
        <f t="shared" si="14"/>
        <v>0.31993928588922987</v>
      </c>
      <c r="D24" s="3">
        <f t="shared" si="15"/>
        <v>2.3027486064951987</v>
      </c>
      <c r="E24" s="5">
        <v>0.48101214147100002</v>
      </c>
      <c r="F24" s="5">
        <v>0.479676221766</v>
      </c>
      <c r="G24" s="4">
        <f t="shared" si="16"/>
        <v>0.8016017760492119</v>
      </c>
      <c r="H24" s="4">
        <f t="shared" si="16"/>
        <v>0.79937547962993183</v>
      </c>
      <c r="I24" s="4">
        <f t="shared" si="17"/>
        <v>1.1320629685661636</v>
      </c>
      <c r="J24" s="5">
        <v>4.5700000000000003E-3</v>
      </c>
      <c r="K24" s="5">
        <f t="shared" si="18"/>
        <v>0.45700000000000002</v>
      </c>
      <c r="L24" s="5">
        <f t="shared" ref="L24:L27" si="19">(2*3.14*J24)</f>
        <v>2.8699600000000002E-2</v>
      </c>
      <c r="M24" s="6">
        <f t="shared" ref="M24:M27" si="20">(0.1853*L24)/(998*(0.0127^2))</f>
        <v>3.3037964328433672E-2</v>
      </c>
    </row>
    <row r="25" spans="1:13" ht="15.75" thickBot="1" x14ac:dyDescent="0.3">
      <c r="A25" s="2">
        <v>54</v>
      </c>
      <c r="B25" s="4">
        <v>0.3</v>
      </c>
      <c r="C25" s="3">
        <f t="shared" si="14"/>
        <v>0.47990892883384478</v>
      </c>
      <c r="D25" s="3">
        <f t="shared" si="15"/>
        <v>3.4541229097427979</v>
      </c>
      <c r="E25" s="5">
        <v>0.54934705129299999</v>
      </c>
      <c r="F25" s="5">
        <v>0.52097670855300005</v>
      </c>
      <c r="G25" s="4">
        <f t="shared" si="16"/>
        <v>0.91548119895101498</v>
      </c>
      <c r="H25" s="4">
        <f t="shared" si="16"/>
        <v>0.86820231518321322</v>
      </c>
      <c r="I25" s="4">
        <f t="shared" si="17"/>
        <v>1.2616976998165128</v>
      </c>
      <c r="J25" s="5">
        <v>7.6600000000000001E-3</v>
      </c>
      <c r="K25" s="5">
        <f t="shared" si="18"/>
        <v>0.76600000000000001</v>
      </c>
      <c r="L25" s="5">
        <f t="shared" si="19"/>
        <v>4.8104800000000003E-2</v>
      </c>
      <c r="M25" s="6">
        <f t="shared" si="20"/>
        <v>5.5376544147877876E-2</v>
      </c>
    </row>
    <row r="26" spans="1:13" ht="15.75" thickBot="1" x14ac:dyDescent="0.3">
      <c r="A26" s="2">
        <v>72</v>
      </c>
      <c r="B26" s="4">
        <v>0.4</v>
      </c>
      <c r="C26" s="3">
        <f t="shared" si="14"/>
        <v>0.63987857177845975</v>
      </c>
      <c r="D26" s="3">
        <f t="shared" si="15"/>
        <v>4.6054972129903975</v>
      </c>
      <c r="E26" s="5">
        <v>0.66890713074300001</v>
      </c>
      <c r="F26" s="5">
        <v>0.68348902567600001</v>
      </c>
      <c r="G26" s="4">
        <f t="shared" si="16"/>
        <v>1.1147268390685692</v>
      </c>
      <c r="H26" s="4">
        <f t="shared" si="16"/>
        <v>1.1390274166812457</v>
      </c>
      <c r="I26" s="4">
        <f t="shared" si="17"/>
        <v>1.5937375510702367</v>
      </c>
      <c r="J26" s="5">
        <v>6.13E-3</v>
      </c>
      <c r="K26" s="5">
        <f t="shared" si="18"/>
        <v>0.61299999999999999</v>
      </c>
      <c r="L26" s="5">
        <f t="shared" si="19"/>
        <v>3.84964E-2</v>
      </c>
      <c r="M26" s="6">
        <f t="shared" si="20"/>
        <v>4.431569394601715E-2</v>
      </c>
    </row>
    <row r="27" spans="1:13" x14ac:dyDescent="0.25">
      <c r="A27" s="2">
        <v>90</v>
      </c>
      <c r="B27" s="4">
        <v>0.5</v>
      </c>
      <c r="C27" s="3">
        <f t="shared" si="14"/>
        <v>0.79984821472307466</v>
      </c>
      <c r="D27" s="3">
        <f t="shared" si="15"/>
        <v>5.7568715162379966</v>
      </c>
      <c r="E27" s="5">
        <v>0.588294686713</v>
      </c>
      <c r="F27" s="5">
        <v>0.56746236474</v>
      </c>
      <c r="G27" s="4">
        <f t="shared" si="16"/>
        <v>0.98038703195163901</v>
      </c>
      <c r="H27" s="4">
        <f t="shared" si="16"/>
        <v>0.94567018209891518</v>
      </c>
      <c r="I27" s="4">
        <f t="shared" si="17"/>
        <v>1.3621493404652587</v>
      </c>
      <c r="J27" s="5">
        <v>3.0300000000000001E-3</v>
      </c>
      <c r="K27" s="5">
        <f t="shared" si="18"/>
        <v>0.30299999999999999</v>
      </c>
      <c r="L27" s="5">
        <f t="shared" si="19"/>
        <v>1.9028400000000001E-2</v>
      </c>
      <c r="M27" s="6">
        <f t="shared" si="20"/>
        <v>2.1904820987998692E-2</v>
      </c>
    </row>
    <row r="29" spans="1:13" ht="15.75" thickBot="1" x14ac:dyDescent="0.3"/>
    <row r="30" spans="1:13" ht="19.5" thickBot="1" x14ac:dyDescent="0.35">
      <c r="A30" s="11" t="s">
        <v>12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3"/>
    </row>
    <row r="31" spans="1:13" ht="163.5" thickBot="1" x14ac:dyDescent="0.3">
      <c r="A31" s="8" t="s">
        <v>0</v>
      </c>
      <c r="B31" s="7" t="s">
        <v>10</v>
      </c>
      <c r="C31" s="7" t="s">
        <v>1</v>
      </c>
      <c r="D31" s="7" t="s">
        <v>2</v>
      </c>
      <c r="E31" s="7" t="s">
        <v>3</v>
      </c>
      <c r="F31" s="7" t="s">
        <v>4</v>
      </c>
      <c r="G31" s="7" t="s">
        <v>5</v>
      </c>
      <c r="H31" s="7" t="s">
        <v>13</v>
      </c>
      <c r="I31" s="7" t="s">
        <v>6</v>
      </c>
      <c r="J31" s="7" t="s">
        <v>7</v>
      </c>
      <c r="K31" s="7" t="s">
        <v>8</v>
      </c>
      <c r="L31" s="7" t="s">
        <v>9</v>
      </c>
      <c r="M31" s="9" t="s">
        <v>11</v>
      </c>
    </row>
    <row r="32" spans="1:13" ht="15.75" thickBot="1" x14ac:dyDescent="0.3">
      <c r="A32" s="2">
        <v>2</v>
      </c>
      <c r="B32" s="4">
        <v>0.1</v>
      </c>
      <c r="C32" s="3">
        <f t="shared" ref="C32:C37" si="21">((2*1.54*COS(0.5235))/(((2*1.54*COS(0.5235)))-1))*B32</f>
        <v>0.15996964294461494</v>
      </c>
      <c r="D32" s="3">
        <f t="shared" ref="D32:D37" si="22">C32/(10.94*0.0127)</f>
        <v>1.1513743032475994</v>
      </c>
      <c r="E32" s="5">
        <v>6.9063544942399996E-2</v>
      </c>
      <c r="F32" s="5">
        <v>7.2649336632500006E-2</v>
      </c>
      <c r="G32" s="4">
        <f t="shared" ref="G32:H37" si="23">(E32/(4*(3.14159^2)*(10.94^2)*0.0127))*100</f>
        <v>0.11509368582002856</v>
      </c>
      <c r="H32" s="4">
        <f t="shared" si="23"/>
        <v>0.12106937071342115</v>
      </c>
      <c r="I32" s="4">
        <f t="shared" ref="I32:I37" si="24">SQRT((G32^2)+(H32^2))</f>
        <v>0.1670459488900681</v>
      </c>
      <c r="J32" s="5">
        <v>5.5100000000000001E-3</v>
      </c>
      <c r="K32" s="5">
        <f t="shared" ref="K32:K37" si="25">J32*100</f>
        <v>0.55100000000000005</v>
      </c>
      <c r="L32" s="5">
        <f>(2*3.14*J32)</f>
        <v>3.4602800000000003E-2</v>
      </c>
      <c r="M32" s="6">
        <f t="shared" ref="M32:M37" si="26">(0.1853*L32)/(1.225*(0.0127^2))</f>
        <v>32.452124339350718</v>
      </c>
    </row>
    <row r="33" spans="1:18" ht="15.75" thickBot="1" x14ac:dyDescent="0.3">
      <c r="A33" s="2">
        <v>5</v>
      </c>
      <c r="B33" s="4">
        <v>0.2</v>
      </c>
      <c r="C33" s="3">
        <f t="shared" si="21"/>
        <v>0.31993928588922987</v>
      </c>
      <c r="D33" s="3">
        <f t="shared" si="22"/>
        <v>2.3027486064951987</v>
      </c>
      <c r="E33" s="5">
        <v>0.11601457707600001</v>
      </c>
      <c r="F33" s="5">
        <v>0.11682673966400001</v>
      </c>
      <c r="G33" s="4">
        <f t="shared" si="23"/>
        <v>0.19333709695418691</v>
      </c>
      <c r="H33" s="4">
        <f t="shared" si="23"/>
        <v>0.19469055753626408</v>
      </c>
      <c r="I33" s="4">
        <f t="shared" si="24"/>
        <v>0.27437865487762347</v>
      </c>
      <c r="J33" s="5">
        <v>8.3300000000000006E-3</v>
      </c>
      <c r="K33" s="5">
        <f t="shared" si="25"/>
        <v>0.83300000000000007</v>
      </c>
      <c r="L33" s="5">
        <f t="shared" ref="L33:L37" si="27">(2*3.14*J33)</f>
        <v>5.2312400000000009E-2</v>
      </c>
      <c r="M33" s="6">
        <f t="shared" si="26"/>
        <v>49.061015562031123</v>
      </c>
    </row>
    <row r="34" spans="1:18" ht="15.75" thickBot="1" x14ac:dyDescent="0.3">
      <c r="A34" s="2">
        <v>7</v>
      </c>
      <c r="B34" s="4">
        <v>0.3</v>
      </c>
      <c r="C34" s="3">
        <f t="shared" si="21"/>
        <v>0.47990892883384478</v>
      </c>
      <c r="D34" s="3">
        <f t="shared" si="22"/>
        <v>3.4541229097427979</v>
      </c>
      <c r="E34" s="5">
        <v>0.176001805964</v>
      </c>
      <c r="F34" s="5">
        <v>0.14718299914899999</v>
      </c>
      <c r="G34" s="4">
        <f t="shared" si="23"/>
        <v>0.29330519561763918</v>
      </c>
      <c r="H34" s="4">
        <f t="shared" si="23"/>
        <v>0.24527895109109449</v>
      </c>
      <c r="I34" s="4">
        <f t="shared" si="24"/>
        <v>0.38234761882957913</v>
      </c>
      <c r="J34" s="5">
        <v>9.7900000000000001E-3</v>
      </c>
      <c r="K34" s="5">
        <f t="shared" si="25"/>
        <v>0.97899999999999998</v>
      </c>
      <c r="L34" s="5">
        <f t="shared" si="27"/>
        <v>6.14812E-2</v>
      </c>
      <c r="M34" s="6">
        <f t="shared" si="26"/>
        <v>57.65994506029827</v>
      </c>
    </row>
    <row r="35" spans="1:18" ht="15.75" thickBot="1" x14ac:dyDescent="0.3">
      <c r="A35" s="2">
        <v>9</v>
      </c>
      <c r="B35" s="4">
        <v>0.5</v>
      </c>
      <c r="C35" s="3">
        <f t="shared" si="21"/>
        <v>0.79984821472307466</v>
      </c>
      <c r="D35" s="3">
        <f t="shared" si="22"/>
        <v>5.7568715162379966</v>
      </c>
      <c r="E35" s="5">
        <v>0.219722218129</v>
      </c>
      <c r="F35" s="5">
        <v>0.20460389735000001</v>
      </c>
      <c r="G35" s="4">
        <f t="shared" si="23"/>
        <v>0.36616481187158878</v>
      </c>
      <c r="H35" s="4">
        <f t="shared" si="23"/>
        <v>0.34097028611540525</v>
      </c>
      <c r="I35" s="4">
        <f t="shared" si="24"/>
        <v>0.50033729170088581</v>
      </c>
      <c r="J35" s="5">
        <v>2.0799999999999998E-3</v>
      </c>
      <c r="K35" s="5">
        <f t="shared" si="25"/>
        <v>0.20799999999999999</v>
      </c>
      <c r="L35" s="5">
        <f t="shared" si="27"/>
        <v>1.30624E-2</v>
      </c>
      <c r="M35" s="6">
        <f t="shared" si="26"/>
        <v>12.250529696161433</v>
      </c>
    </row>
    <row r="36" spans="1:18" ht="15.75" thickBot="1" x14ac:dyDescent="0.3">
      <c r="A36" s="2">
        <v>11</v>
      </c>
      <c r="B36" s="4">
        <v>6.7</v>
      </c>
      <c r="C36" s="3">
        <f t="shared" si="21"/>
        <v>10.717966077289201</v>
      </c>
      <c r="D36" s="3">
        <f t="shared" si="22"/>
        <v>77.142078317589167</v>
      </c>
      <c r="E36" s="5">
        <v>0.37133182972500001</v>
      </c>
      <c r="F36" s="5">
        <v>0.28691430714799998</v>
      </c>
      <c r="G36" s="4">
        <f t="shared" si="23"/>
        <v>0.61882066698124993</v>
      </c>
      <c r="H36" s="4">
        <f t="shared" si="23"/>
        <v>0.47813973568405649</v>
      </c>
      <c r="I36" s="4">
        <f t="shared" si="24"/>
        <v>0.78202085951919365</v>
      </c>
      <c r="J36" s="5">
        <v>9.8499999999999994E-3</v>
      </c>
      <c r="K36" s="5">
        <f t="shared" si="25"/>
        <v>0.98499999999999999</v>
      </c>
      <c r="L36" s="5">
        <f t="shared" si="27"/>
        <v>6.1857999999999996E-2</v>
      </c>
      <c r="M36" s="6">
        <f t="shared" si="26"/>
        <v>58.013325724610617</v>
      </c>
    </row>
    <row r="37" spans="1:18" x14ac:dyDescent="0.25">
      <c r="A37" s="2">
        <v>13</v>
      </c>
      <c r="B37" s="4">
        <v>7.7</v>
      </c>
      <c r="C37" s="3">
        <f t="shared" si="21"/>
        <v>12.317662506735349</v>
      </c>
      <c r="D37" s="3">
        <f t="shared" si="22"/>
        <v>88.655821350065139</v>
      </c>
      <c r="E37" s="5">
        <v>0.34522959556900001</v>
      </c>
      <c r="F37" s="5">
        <v>0.33145210717399998</v>
      </c>
      <c r="G37" s="4">
        <f t="shared" si="23"/>
        <v>0.5753215627916658</v>
      </c>
      <c r="H37" s="4">
        <f t="shared" si="23"/>
        <v>0.55236152038368158</v>
      </c>
      <c r="I37" s="4">
        <f t="shared" si="24"/>
        <v>0.7975576153567947</v>
      </c>
      <c r="J37" s="5">
        <v>5.8500000000000002E-3</v>
      </c>
      <c r="K37" s="5">
        <f t="shared" si="25"/>
        <v>0.58499999999999996</v>
      </c>
      <c r="L37" s="5">
        <f t="shared" si="27"/>
        <v>3.6738E-2</v>
      </c>
      <c r="M37" s="6">
        <f t="shared" si="26"/>
        <v>34.454614770454022</v>
      </c>
    </row>
    <row r="42" spans="1:18" ht="23.25" x14ac:dyDescent="0.35">
      <c r="N42" s="10" t="s">
        <v>14</v>
      </c>
      <c r="O42" s="10"/>
      <c r="P42" s="10"/>
      <c r="Q42" s="10"/>
      <c r="R42" s="10"/>
    </row>
  </sheetData>
  <mergeCells count="5">
    <mergeCell ref="N42:R42"/>
    <mergeCell ref="A1:M1"/>
    <mergeCell ref="A12:M12"/>
    <mergeCell ref="A21:M21"/>
    <mergeCell ref="A30:M3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27641-BC0C-41D7-A9B4-8D7002C774D5}">
  <dimension ref="A1:R42"/>
  <sheetViews>
    <sheetView zoomScale="90" zoomScaleNormal="90" workbookViewId="0">
      <selection activeCell="U26" sqref="U26"/>
    </sheetView>
  </sheetViews>
  <sheetFormatPr defaultRowHeight="15" x14ac:dyDescent="0.25"/>
  <cols>
    <col min="1" max="1" width="5.85546875" style="1" customWidth="1"/>
    <col min="2" max="2" width="5.42578125" style="1" customWidth="1"/>
    <col min="3" max="3" width="5" style="1" customWidth="1"/>
    <col min="4" max="4" width="5.7109375" style="1" customWidth="1"/>
    <col min="5" max="5" width="5.85546875" style="1" customWidth="1"/>
    <col min="6" max="6" width="5.42578125" style="1" customWidth="1"/>
    <col min="7" max="7" width="6.28515625" style="1" customWidth="1"/>
    <col min="8" max="8" width="6.85546875" style="1" customWidth="1"/>
    <col min="9" max="10" width="6.5703125" style="1" customWidth="1"/>
    <col min="11" max="11" width="6.42578125" style="1" customWidth="1"/>
    <col min="12" max="12" width="5.7109375" style="1" customWidth="1"/>
    <col min="13" max="13" width="7.28515625" style="1" customWidth="1"/>
    <col min="14" max="16384" width="9.140625" style="1"/>
  </cols>
  <sheetData>
    <row r="1" spans="1:13" ht="19.5" thickBot="1" x14ac:dyDescent="0.35">
      <c r="A1" s="11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ht="163.5" thickBot="1" x14ac:dyDescent="0.3">
      <c r="A2" s="8" t="s">
        <v>0</v>
      </c>
      <c r="B2" s="7" t="s">
        <v>10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13</v>
      </c>
      <c r="I2" s="7" t="s">
        <v>6</v>
      </c>
      <c r="J2" s="7" t="s">
        <v>7</v>
      </c>
      <c r="K2" s="7" t="s">
        <v>8</v>
      </c>
      <c r="L2" s="7" t="s">
        <v>9</v>
      </c>
      <c r="M2" s="9" t="s">
        <v>11</v>
      </c>
    </row>
    <row r="3" spans="1:13" ht="15.75" thickBot="1" x14ac:dyDescent="0.3">
      <c r="A3" s="2">
        <v>18</v>
      </c>
      <c r="B3" s="4">
        <v>0.1</v>
      </c>
      <c r="C3" s="3">
        <f t="shared" ref="C3:C7" si="0">((2*1.54*COS(0.5235))/(((2*1.54*COS(0.5235)))-1))*B3</f>
        <v>0.15996964294461494</v>
      </c>
      <c r="D3" s="3">
        <f t="shared" ref="D3:D7" si="1">C3/(10.94*0.0127)</f>
        <v>1.1513743032475994</v>
      </c>
      <c r="E3" s="5">
        <v>0.257058098746</v>
      </c>
      <c r="F3" s="5">
        <v>0.213321303943</v>
      </c>
      <c r="G3" s="4">
        <f t="shared" ref="G3:H7" si="2">(E3/(4*(3.14159^2)*(10.94^2)*0.0127))*100</f>
        <v>0.42838467210510212</v>
      </c>
      <c r="H3" s="4">
        <f t="shared" si="2"/>
        <v>0.35549775435377862</v>
      </c>
      <c r="I3" s="4">
        <f t="shared" ref="I3:I7" si="3">SQRT((G3^2)+(H3^2))</f>
        <v>0.55667951340531241</v>
      </c>
      <c r="J3" s="5">
        <v>5.4999999999999997E-3</v>
      </c>
      <c r="K3" s="5">
        <f t="shared" ref="K3:K7" si="4">J3*100</f>
        <v>0.54999999999999993</v>
      </c>
      <c r="L3" s="5">
        <f>(2*3.14*J3)</f>
        <v>3.4540000000000001E-2</v>
      </c>
      <c r="M3" s="6">
        <f>(0.1853*L3)/(998*(0.0127^2))</f>
        <v>3.9761226215839204E-2</v>
      </c>
    </row>
    <row r="4" spans="1:13" ht="15.75" thickBot="1" x14ac:dyDescent="0.3">
      <c r="A4" s="2">
        <v>36</v>
      </c>
      <c r="B4" s="4">
        <v>0.2</v>
      </c>
      <c r="C4" s="3">
        <f t="shared" si="0"/>
        <v>0.31993928588922987</v>
      </c>
      <c r="D4" s="3">
        <f t="shared" si="1"/>
        <v>2.3027486064951987</v>
      </c>
      <c r="E4" s="5">
        <v>0.525409596358</v>
      </c>
      <c r="F4" s="5">
        <v>0.57349469631700001</v>
      </c>
      <c r="G4" s="4">
        <f t="shared" si="2"/>
        <v>0.87558967702120771</v>
      </c>
      <c r="H4" s="4">
        <f t="shared" si="2"/>
        <v>0.95572300049774661</v>
      </c>
      <c r="I4" s="4">
        <f t="shared" si="3"/>
        <v>1.296172726216116</v>
      </c>
      <c r="J4" s="5">
        <v>3.5000000000000001E-3</v>
      </c>
      <c r="K4" s="5">
        <f t="shared" si="4"/>
        <v>0.35000000000000003</v>
      </c>
      <c r="L4" s="5">
        <f t="shared" ref="L4:L7" si="5">(2*3.14*J4)</f>
        <v>2.1980000000000003E-2</v>
      </c>
      <c r="M4" s="6">
        <f t="shared" ref="M4:M7" si="6">(0.1853*L4)/(998*(0.0127^2))</f>
        <v>2.530259850098859E-2</v>
      </c>
    </row>
    <row r="5" spans="1:13" ht="15.75" thickBot="1" x14ac:dyDescent="0.3">
      <c r="A5" s="2">
        <v>54</v>
      </c>
      <c r="B5" s="4">
        <v>0.3</v>
      </c>
      <c r="C5" s="3">
        <f t="shared" si="0"/>
        <v>0.47990892883384478</v>
      </c>
      <c r="D5" s="3">
        <f t="shared" si="1"/>
        <v>3.4541229097427979</v>
      </c>
      <c r="E5" s="5">
        <v>0.85627172782299998</v>
      </c>
      <c r="F5" s="5">
        <v>0.69077726206900003</v>
      </c>
      <c r="G5" s="4">
        <f t="shared" si="2"/>
        <v>1.4269680089666223</v>
      </c>
      <c r="H5" s="4">
        <f t="shared" si="2"/>
        <v>1.151173187511539</v>
      </c>
      <c r="I5" s="4">
        <f t="shared" si="3"/>
        <v>1.8334223207596343</v>
      </c>
      <c r="J5" s="5">
        <v>4.2300000000000003E-3</v>
      </c>
      <c r="K5" s="5">
        <v>4.2300000000000003E-3</v>
      </c>
      <c r="L5" s="5">
        <f t="shared" si="5"/>
        <v>2.6564400000000002E-2</v>
      </c>
      <c r="M5" s="6">
        <f t="shared" si="6"/>
        <v>3.0579997616909063E-2</v>
      </c>
    </row>
    <row r="6" spans="1:13" ht="15.75" thickBot="1" x14ac:dyDescent="0.3">
      <c r="A6" s="2">
        <v>72</v>
      </c>
      <c r="B6" s="4">
        <v>0.4</v>
      </c>
      <c r="C6" s="3">
        <f t="shared" si="0"/>
        <v>0.63987857177845975</v>
      </c>
      <c r="D6" s="3">
        <f t="shared" si="1"/>
        <v>4.6054972129903975</v>
      </c>
      <c r="E6" s="5">
        <v>0.78012887571300005</v>
      </c>
      <c r="F6" s="5">
        <v>0.674370271528</v>
      </c>
      <c r="G6" s="4">
        <f t="shared" si="2"/>
        <v>1.3000767307170311</v>
      </c>
      <c r="H6" s="4">
        <f t="shared" si="2"/>
        <v>1.1238311068790874</v>
      </c>
      <c r="I6" s="4">
        <f t="shared" si="3"/>
        <v>1.7184865034503352</v>
      </c>
      <c r="J6" s="5">
        <v>4.2100000000000002E-3</v>
      </c>
      <c r="K6" s="5">
        <f t="shared" si="4"/>
        <v>0.42100000000000004</v>
      </c>
      <c r="L6" s="5">
        <f t="shared" si="5"/>
        <v>2.6438800000000002E-2</v>
      </c>
      <c r="M6" s="6">
        <f t="shared" si="6"/>
        <v>3.0435411339760559E-2</v>
      </c>
    </row>
    <row r="7" spans="1:13" x14ac:dyDescent="0.25">
      <c r="A7" s="2">
        <v>90</v>
      </c>
      <c r="B7" s="4">
        <v>0.5</v>
      </c>
      <c r="C7" s="3">
        <f t="shared" si="0"/>
        <v>0.79984821472307466</v>
      </c>
      <c r="D7" s="3">
        <f t="shared" si="1"/>
        <v>5.7568715162379966</v>
      </c>
      <c r="E7" s="5">
        <v>1.01454945735</v>
      </c>
      <c r="F7" s="5">
        <v>0.96060788326699997</v>
      </c>
      <c r="G7" s="4">
        <f t="shared" si="2"/>
        <v>1.6907362138811117</v>
      </c>
      <c r="H7" s="4">
        <f t="shared" si="2"/>
        <v>1.6008431366386324</v>
      </c>
      <c r="I7" s="4">
        <f t="shared" si="3"/>
        <v>2.3283658847037016</v>
      </c>
      <c r="J7" s="5">
        <v>2.82E-3</v>
      </c>
      <c r="K7" s="5">
        <f t="shared" si="4"/>
        <v>0.28200000000000003</v>
      </c>
      <c r="L7" s="5">
        <f t="shared" si="5"/>
        <v>1.7709600000000002E-2</v>
      </c>
      <c r="M7" s="6">
        <f t="shared" si="6"/>
        <v>2.0386665077939375E-2</v>
      </c>
    </row>
    <row r="11" spans="1:13" ht="15.75" thickBot="1" x14ac:dyDescent="0.3"/>
    <row r="12" spans="1:13" ht="19.5" thickBot="1" x14ac:dyDescent="0.35">
      <c r="A12" s="11" t="s">
        <v>15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1:13" ht="163.5" thickBot="1" x14ac:dyDescent="0.3">
      <c r="A13" s="8" t="s">
        <v>0</v>
      </c>
      <c r="B13" s="7" t="s">
        <v>10</v>
      </c>
      <c r="C13" s="7" t="s">
        <v>1</v>
      </c>
      <c r="D13" s="7" t="s">
        <v>2</v>
      </c>
      <c r="E13" s="7" t="s">
        <v>3</v>
      </c>
      <c r="F13" s="7" t="s">
        <v>4</v>
      </c>
      <c r="G13" s="7" t="s">
        <v>5</v>
      </c>
      <c r="H13" s="7" t="s">
        <v>13</v>
      </c>
      <c r="I13" s="7" t="s">
        <v>6</v>
      </c>
      <c r="J13" s="7" t="s">
        <v>7</v>
      </c>
      <c r="K13" s="7" t="s">
        <v>8</v>
      </c>
      <c r="L13" s="7" t="s">
        <v>9</v>
      </c>
      <c r="M13" s="9" t="s">
        <v>11</v>
      </c>
    </row>
    <row r="14" spans="1:13" ht="15.75" thickBot="1" x14ac:dyDescent="0.3">
      <c r="A14" s="2">
        <v>18</v>
      </c>
      <c r="B14" s="4">
        <v>2.2000000000000002</v>
      </c>
      <c r="C14" s="3">
        <f t="shared" ref="C14:C18" si="7">((2*1.54*COS(0.5235))/(((2*1.54*COS(0.5235)))-1))*B14</f>
        <v>3.5193321447815289</v>
      </c>
      <c r="D14" s="3">
        <f t="shared" ref="D14:D18" si="8">C14/(10.94*0.0127)</f>
        <v>25.330234671447187</v>
      </c>
      <c r="E14" s="5">
        <v>0.22466486912700001</v>
      </c>
      <c r="F14" s="5">
        <v>0.253992563826</v>
      </c>
      <c r="G14" s="4">
        <f t="shared" ref="G14:H18" si="9">(E14/(4*(3.14159^2)*(10.94^2)*0.0127))*100</f>
        <v>0.37440168881667329</v>
      </c>
      <c r="H14" s="4">
        <f t="shared" si="9"/>
        <v>0.42327598975688108</v>
      </c>
      <c r="I14" s="4">
        <f t="shared" ref="I14:I18" si="10">SQRT((G14^2)+(H14^2))</f>
        <v>0.56510104237511749</v>
      </c>
      <c r="J14" s="5">
        <v>4.2599999999999999E-3</v>
      </c>
      <c r="K14" s="5">
        <f t="shared" ref="K14:K18" si="11">J14*100</f>
        <v>0.42599999999999999</v>
      </c>
      <c r="L14" s="5">
        <f>(2*3.14*J14)</f>
        <v>2.67528E-2</v>
      </c>
      <c r="M14" s="6">
        <f>(0.1853*L14)/(998*(0.0127^2))</f>
        <v>3.0796877032631821E-2</v>
      </c>
    </row>
    <row r="15" spans="1:13" ht="15.75" thickBot="1" x14ac:dyDescent="0.3">
      <c r="A15" s="2">
        <v>36</v>
      </c>
      <c r="B15" s="4">
        <v>3.7</v>
      </c>
      <c r="C15" s="3">
        <f t="shared" si="7"/>
        <v>5.9188767889507528</v>
      </c>
      <c r="D15" s="3">
        <f t="shared" si="8"/>
        <v>42.60084922016118</v>
      </c>
      <c r="E15" s="5">
        <v>0.336662886474</v>
      </c>
      <c r="F15" s="5">
        <v>0.31789713058399999</v>
      </c>
      <c r="G15" s="4">
        <f t="shared" si="9"/>
        <v>0.56104523038049536</v>
      </c>
      <c r="H15" s="4">
        <f t="shared" si="9"/>
        <v>0.5297722916053379</v>
      </c>
      <c r="I15" s="4">
        <f t="shared" si="10"/>
        <v>0.77164138787747405</v>
      </c>
      <c r="J15" s="5">
        <v>5.8100000000000001E-3</v>
      </c>
      <c r="K15" s="5">
        <f t="shared" si="11"/>
        <v>0.58099999999999996</v>
      </c>
      <c r="L15" s="5">
        <f t="shared" ref="L15:L18" si="12">(2*3.14*J15)</f>
        <v>3.64868E-2</v>
      </c>
      <c r="M15" s="6">
        <f t="shared" ref="M15:M18" si="13">(0.1853*L15)/(998*(0.0127^2))</f>
        <v>4.2002313511641048E-2</v>
      </c>
    </row>
    <row r="16" spans="1:13" ht="15.75" thickBot="1" x14ac:dyDescent="0.3">
      <c r="A16" s="2">
        <v>54</v>
      </c>
      <c r="B16" s="4">
        <v>4.7</v>
      </c>
      <c r="C16" s="3">
        <f t="shared" si="7"/>
        <v>7.5185732183969023</v>
      </c>
      <c r="D16" s="3">
        <f t="shared" si="8"/>
        <v>54.114592252637173</v>
      </c>
      <c r="E16" s="5">
        <v>0.90047173861700003</v>
      </c>
      <c r="F16" s="5">
        <v>0.80151210136100004</v>
      </c>
      <c r="G16" s="4">
        <f t="shared" si="9"/>
        <v>1.5006268713926572</v>
      </c>
      <c r="H16" s="4">
        <f t="shared" si="9"/>
        <v>1.3357116558660698</v>
      </c>
      <c r="I16" s="4">
        <f t="shared" si="10"/>
        <v>2.0089814918913995</v>
      </c>
      <c r="J16" s="5">
        <v>2.8500000000000001E-3</v>
      </c>
      <c r="K16" s="5">
        <f t="shared" si="11"/>
        <v>0.28500000000000003</v>
      </c>
      <c r="L16" s="5">
        <f t="shared" si="12"/>
        <v>1.7898000000000001E-2</v>
      </c>
      <c r="M16" s="6">
        <f t="shared" si="13"/>
        <v>2.0603544493662133E-2</v>
      </c>
    </row>
    <row r="17" spans="1:13" ht="15.75" thickBot="1" x14ac:dyDescent="0.3">
      <c r="A17" s="2">
        <v>72</v>
      </c>
      <c r="B17" s="4">
        <v>5.7</v>
      </c>
      <c r="C17" s="3">
        <f t="shared" si="7"/>
        <v>9.1182696478430518</v>
      </c>
      <c r="D17" s="3">
        <f t="shared" si="8"/>
        <v>65.628335285113167</v>
      </c>
      <c r="E17" s="5">
        <v>1.0746913120099999</v>
      </c>
      <c r="F17" s="5">
        <v>1.0746913120099999</v>
      </c>
      <c r="G17" s="4">
        <f t="shared" si="9"/>
        <v>1.7909619947998996</v>
      </c>
      <c r="H17" s="4">
        <f t="shared" si="9"/>
        <v>1.7909619947998996</v>
      </c>
      <c r="I17" s="4">
        <f t="shared" si="10"/>
        <v>2.5328027427407904</v>
      </c>
      <c r="J17" s="5">
        <v>4.28E-3</v>
      </c>
      <c r="K17" s="5">
        <f t="shared" si="11"/>
        <v>0.42799999999999999</v>
      </c>
      <c r="L17" s="5">
        <f t="shared" si="12"/>
        <v>2.68784E-2</v>
      </c>
      <c r="M17" s="6">
        <f t="shared" si="13"/>
        <v>3.0941463309780325E-2</v>
      </c>
    </row>
    <row r="18" spans="1:13" x14ac:dyDescent="0.25">
      <c r="A18" s="2">
        <v>90</v>
      </c>
      <c r="B18" s="4">
        <v>6.7</v>
      </c>
      <c r="C18" s="3">
        <f t="shared" si="7"/>
        <v>10.717966077289201</v>
      </c>
      <c r="D18" s="3">
        <f t="shared" si="8"/>
        <v>77.142078317589167</v>
      </c>
      <c r="E18" s="5">
        <v>1.1064388896299999</v>
      </c>
      <c r="F18" s="5">
        <v>0.71640785989400002</v>
      </c>
      <c r="G18" s="4">
        <f t="shared" si="9"/>
        <v>1.8438690056866227</v>
      </c>
      <c r="H18" s="4">
        <f t="shared" si="9"/>
        <v>1.1938863146165888</v>
      </c>
      <c r="I18" s="4">
        <f t="shared" si="10"/>
        <v>2.1966377585666135</v>
      </c>
      <c r="J18" s="5">
        <v>6.0299999999999998E-3</v>
      </c>
      <c r="K18" s="5">
        <f t="shared" si="11"/>
        <v>0.60299999999999998</v>
      </c>
      <c r="L18" s="5">
        <f t="shared" si="12"/>
        <v>3.7868400000000003E-2</v>
      </c>
      <c r="M18" s="6">
        <f t="shared" si="13"/>
        <v>4.3592762560274625E-2</v>
      </c>
    </row>
    <row r="20" spans="1:13" ht="15.75" thickBot="1" x14ac:dyDescent="0.3"/>
    <row r="21" spans="1:13" ht="19.5" thickBot="1" x14ac:dyDescent="0.35">
      <c r="A21" s="11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3"/>
    </row>
    <row r="22" spans="1:13" ht="163.5" thickBot="1" x14ac:dyDescent="0.3">
      <c r="A22" s="8" t="s">
        <v>0</v>
      </c>
      <c r="B22" s="7" t="s">
        <v>10</v>
      </c>
      <c r="C22" s="7" t="s">
        <v>1</v>
      </c>
      <c r="D22" s="7" t="s">
        <v>2</v>
      </c>
      <c r="E22" s="7" t="s">
        <v>3</v>
      </c>
      <c r="F22" s="7" t="s">
        <v>4</v>
      </c>
      <c r="G22" s="7" t="s">
        <v>5</v>
      </c>
      <c r="H22" s="7" t="s">
        <v>13</v>
      </c>
      <c r="I22" s="7" t="s">
        <v>6</v>
      </c>
      <c r="J22" s="7" t="s">
        <v>7</v>
      </c>
      <c r="K22" s="7" t="s">
        <v>8</v>
      </c>
      <c r="L22" s="7" t="s">
        <v>9</v>
      </c>
      <c r="M22" s="9" t="s">
        <v>11</v>
      </c>
    </row>
    <row r="23" spans="1:13" ht="15.75" thickBot="1" x14ac:dyDescent="0.3">
      <c r="A23" s="2">
        <v>18</v>
      </c>
      <c r="B23" s="4">
        <v>0.1</v>
      </c>
      <c r="C23" s="3">
        <f t="shared" ref="C23:C27" si="14">((2*1.54*COS(0.5235))/(((2*1.54*COS(0.5235)))-1))*B23</f>
        <v>0.15996964294461494</v>
      </c>
      <c r="D23" s="3">
        <f t="shared" ref="D23:D27" si="15">C23/(10.94*0.0127)</f>
        <v>1.1513743032475994</v>
      </c>
      <c r="E23" s="5">
        <v>0.22357837404799999</v>
      </c>
      <c r="F23" s="5">
        <v>0.22965192090799999</v>
      </c>
      <c r="G23" s="4">
        <f t="shared" ref="G23:H27" si="16">(E23/(4*(3.14159^2)*(10.94^2)*0.0127))*100</f>
        <v>0.37259105596584402</v>
      </c>
      <c r="H23" s="4">
        <f t="shared" si="16"/>
        <v>0.38271255920899583</v>
      </c>
      <c r="I23" s="4">
        <f t="shared" ref="I23:I27" si="17">SQRT((G23^2)+(H23^2))</f>
        <v>0.53412825984218615</v>
      </c>
      <c r="J23" s="5">
        <v>5.3200000000000001E-3</v>
      </c>
      <c r="K23" s="5">
        <f t="shared" ref="K23:K27" si="18">J23*100</f>
        <v>0.53200000000000003</v>
      </c>
      <c r="L23" s="5">
        <f>(2*3.14*J23)</f>
        <v>3.3409600000000005E-2</v>
      </c>
      <c r="M23" s="6">
        <f>(0.1853*L23)/(998*(0.0127^2))</f>
        <v>3.8459949721502656E-2</v>
      </c>
    </row>
    <row r="24" spans="1:13" ht="15.75" thickBot="1" x14ac:dyDescent="0.3">
      <c r="A24" s="2">
        <v>36</v>
      </c>
      <c r="B24" s="4">
        <v>0.2</v>
      </c>
      <c r="C24" s="3">
        <f t="shared" si="14"/>
        <v>0.31993928588922987</v>
      </c>
      <c r="D24" s="3">
        <f t="shared" si="15"/>
        <v>2.3027486064951987</v>
      </c>
      <c r="E24" s="5">
        <v>0.47999569969299999</v>
      </c>
      <c r="F24" s="5">
        <v>0.47708225308699997</v>
      </c>
      <c r="G24" s="4">
        <f t="shared" si="16"/>
        <v>0.79990788630247134</v>
      </c>
      <c r="H24" s="4">
        <f t="shared" si="16"/>
        <v>0.7950526575619824</v>
      </c>
      <c r="I24" s="4">
        <f t="shared" si="17"/>
        <v>1.1278126417385372</v>
      </c>
      <c r="J24" s="5">
        <v>4.3099999999999996E-3</v>
      </c>
      <c r="K24" s="5">
        <f t="shared" si="18"/>
        <v>0.43099999999999994</v>
      </c>
      <c r="L24" s="5">
        <f t="shared" ref="L24:L27" si="19">(2*3.14*J24)</f>
        <v>2.7066799999999998E-2</v>
      </c>
      <c r="M24" s="6">
        <f t="shared" ref="M24:M27" si="20">(0.1853*L24)/(998*(0.0127^2))</f>
        <v>3.1158342725503083E-2</v>
      </c>
    </row>
    <row r="25" spans="1:13" ht="15.75" thickBot="1" x14ac:dyDescent="0.3">
      <c r="A25" s="2">
        <v>54</v>
      </c>
      <c r="B25" s="4">
        <v>0.3</v>
      </c>
      <c r="C25" s="3">
        <f t="shared" si="14"/>
        <v>0.47990892883384478</v>
      </c>
      <c r="D25" s="3">
        <f t="shared" si="15"/>
        <v>3.4541229097427979</v>
      </c>
      <c r="E25" s="5">
        <v>1.22026183688</v>
      </c>
      <c r="F25" s="5">
        <v>0.92512433999599997</v>
      </c>
      <c r="G25" s="4">
        <f t="shared" si="16"/>
        <v>2.0335537741245453</v>
      </c>
      <c r="H25" s="4">
        <f t="shared" si="16"/>
        <v>1.5417101775004949</v>
      </c>
      <c r="I25" s="4">
        <f t="shared" si="17"/>
        <v>2.5519034510860301</v>
      </c>
      <c r="J25" s="5">
        <v>4.8999999999999998E-3</v>
      </c>
      <c r="K25" s="5">
        <f t="shared" si="18"/>
        <v>0.49</v>
      </c>
      <c r="L25" s="5">
        <f t="shared" si="19"/>
        <v>3.0772000000000001E-2</v>
      </c>
      <c r="M25" s="6">
        <f t="shared" si="20"/>
        <v>3.5423637901384017E-2</v>
      </c>
    </row>
    <row r="26" spans="1:13" ht="15.75" thickBot="1" x14ac:dyDescent="0.3">
      <c r="A26" s="2">
        <v>72</v>
      </c>
      <c r="B26" s="4">
        <v>0.4</v>
      </c>
      <c r="C26" s="3">
        <f t="shared" si="14"/>
        <v>0.63987857177845975</v>
      </c>
      <c r="D26" s="3">
        <f t="shared" si="15"/>
        <v>4.6054972129903975</v>
      </c>
      <c r="E26" s="5">
        <v>0.93437175693200003</v>
      </c>
      <c r="F26" s="5">
        <v>0.85983031757600004</v>
      </c>
      <c r="G26" s="4">
        <f t="shared" si="16"/>
        <v>1.5571209025127493</v>
      </c>
      <c r="H26" s="4">
        <f t="shared" si="16"/>
        <v>1.432898362112204</v>
      </c>
      <c r="I26" s="4">
        <f t="shared" si="17"/>
        <v>2.1160867707128541</v>
      </c>
      <c r="J26" s="5">
        <v>5.7400000000000003E-3</v>
      </c>
      <c r="K26" s="5">
        <f t="shared" si="18"/>
        <v>0.57400000000000007</v>
      </c>
      <c r="L26" s="5">
        <f t="shared" si="19"/>
        <v>3.6047200000000001E-2</v>
      </c>
      <c r="M26" s="6">
        <f t="shared" si="20"/>
        <v>4.1496261541621282E-2</v>
      </c>
    </row>
    <row r="27" spans="1:13" x14ac:dyDescent="0.25">
      <c r="A27" s="2">
        <v>90</v>
      </c>
      <c r="B27" s="4">
        <v>0.5</v>
      </c>
      <c r="C27" s="3">
        <f t="shared" si="14"/>
        <v>0.79984821472307466</v>
      </c>
      <c r="D27" s="3">
        <f t="shared" si="15"/>
        <v>5.7568715162379966</v>
      </c>
      <c r="E27" s="5">
        <v>0.95801220105600005</v>
      </c>
      <c r="F27" s="5">
        <v>0.76124179706200001</v>
      </c>
      <c r="G27" s="4">
        <f t="shared" si="16"/>
        <v>1.5965174589872664</v>
      </c>
      <c r="H27" s="4">
        <f t="shared" si="16"/>
        <v>1.2686016088111207</v>
      </c>
      <c r="I27" s="4">
        <f t="shared" si="17"/>
        <v>2.0391709194496968</v>
      </c>
      <c r="J27" s="5">
        <v>4.3099999999999996E-3</v>
      </c>
      <c r="K27" s="5">
        <f t="shared" si="18"/>
        <v>0.43099999999999994</v>
      </c>
      <c r="L27" s="5">
        <f t="shared" si="19"/>
        <v>2.7066799999999998E-2</v>
      </c>
      <c r="M27" s="6">
        <f t="shared" si="20"/>
        <v>3.1158342725503083E-2</v>
      </c>
    </row>
    <row r="29" spans="1:13" ht="15.75" thickBot="1" x14ac:dyDescent="0.3"/>
    <row r="30" spans="1:13" ht="19.5" thickBot="1" x14ac:dyDescent="0.35">
      <c r="A30" s="11" t="s">
        <v>12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3"/>
    </row>
    <row r="31" spans="1:13" ht="163.5" thickBot="1" x14ac:dyDescent="0.3">
      <c r="A31" s="8" t="s">
        <v>0</v>
      </c>
      <c r="B31" s="7" t="s">
        <v>10</v>
      </c>
      <c r="C31" s="7" t="s">
        <v>1</v>
      </c>
      <c r="D31" s="7" t="s">
        <v>2</v>
      </c>
      <c r="E31" s="7" t="s">
        <v>3</v>
      </c>
      <c r="F31" s="7" t="s">
        <v>4</v>
      </c>
      <c r="G31" s="7" t="s">
        <v>5</v>
      </c>
      <c r="H31" s="7" t="s">
        <v>13</v>
      </c>
      <c r="I31" s="7" t="s">
        <v>6</v>
      </c>
      <c r="J31" s="7" t="s">
        <v>7</v>
      </c>
      <c r="K31" s="7" t="s">
        <v>8</v>
      </c>
      <c r="L31" s="7" t="s">
        <v>9</v>
      </c>
      <c r="M31" s="9" t="s">
        <v>11</v>
      </c>
    </row>
    <row r="32" spans="1:13" ht="15.75" thickBot="1" x14ac:dyDescent="0.3">
      <c r="A32" s="2">
        <v>2</v>
      </c>
      <c r="B32" s="4">
        <v>2.2000000000000002</v>
      </c>
      <c r="C32" s="3">
        <f t="shared" ref="C32:C37" si="21">((2*1.54*COS(0.5235))/(((2*1.54*COS(0.5235)))-1))*B32</f>
        <v>3.5193321447815289</v>
      </c>
      <c r="D32" s="3">
        <f t="shared" ref="D32:D37" si="22">C32/(10.94*0.0127)</f>
        <v>25.330234671447187</v>
      </c>
      <c r="E32" s="5">
        <v>5.8458034199099999E-2</v>
      </c>
      <c r="F32" s="5">
        <v>6.8346137910499996E-2</v>
      </c>
      <c r="G32" s="4">
        <f t="shared" ref="G32:H37" si="23">(E32/(4*(3.14159^2)*(10.94^2)*0.0127))*100</f>
        <v>9.7419711475555976E-2</v>
      </c>
      <c r="H32" s="4">
        <f t="shared" si="23"/>
        <v>0.11389813439556228</v>
      </c>
      <c r="I32" s="4">
        <f t="shared" ref="I32:I37" si="24">SQRT((G32^2)+(H32^2))</f>
        <v>0.1498779009819998</v>
      </c>
      <c r="J32" s="5">
        <v>1.9300000000000001E-3</v>
      </c>
      <c r="K32" s="5">
        <f t="shared" ref="K32:K37" si="25">J32*100</f>
        <v>0.193</v>
      </c>
      <c r="L32" s="5">
        <f>(2*3.14*J32)</f>
        <v>1.2120400000000002E-2</v>
      </c>
      <c r="M32" s="6">
        <f t="shared" ref="M32:M37" si="26">(0.1853*L32)/(1.225*(0.0127^2))</f>
        <v>11.36707803538056</v>
      </c>
    </row>
    <row r="33" spans="1:18" ht="15.75" thickBot="1" x14ac:dyDescent="0.3">
      <c r="A33" s="2">
        <v>5</v>
      </c>
      <c r="B33" s="4">
        <v>3.7</v>
      </c>
      <c r="C33" s="3">
        <f t="shared" si="21"/>
        <v>5.9188767889507528</v>
      </c>
      <c r="D33" s="3">
        <f t="shared" si="22"/>
        <v>42.60084922016118</v>
      </c>
      <c r="E33" s="5">
        <v>8.9288566654800006E-2</v>
      </c>
      <c r="F33" s="5">
        <v>0.10193846998599999</v>
      </c>
      <c r="G33" s="4">
        <f t="shared" si="23"/>
        <v>0.1487984760478053</v>
      </c>
      <c r="H33" s="4">
        <f t="shared" si="23"/>
        <v>0.16987940956879855</v>
      </c>
      <c r="I33" s="4">
        <f t="shared" si="24"/>
        <v>0.22583179640961298</v>
      </c>
      <c r="J33" s="5">
        <v>2.5999999999999999E-3</v>
      </c>
      <c r="K33" s="5">
        <f t="shared" si="25"/>
        <v>0.26</v>
      </c>
      <c r="L33" s="5">
        <f t="shared" ref="L33:L37" si="27">(2*3.14*J33)</f>
        <v>1.6327999999999999E-2</v>
      </c>
      <c r="M33" s="6">
        <f t="shared" si="26"/>
        <v>15.313162120201788</v>
      </c>
    </row>
    <row r="34" spans="1:18" ht="15.75" thickBot="1" x14ac:dyDescent="0.3">
      <c r="A34" s="2">
        <v>7</v>
      </c>
      <c r="B34" s="4">
        <v>4.7</v>
      </c>
      <c r="C34" s="3">
        <f t="shared" si="21"/>
        <v>7.5185732183969023</v>
      </c>
      <c r="D34" s="3">
        <f t="shared" si="22"/>
        <v>54.114592252637173</v>
      </c>
      <c r="E34" s="5">
        <v>0.115018822339</v>
      </c>
      <c r="F34" s="5">
        <v>0.126640825692</v>
      </c>
      <c r="G34" s="4">
        <f t="shared" si="23"/>
        <v>0.19167768194805501</v>
      </c>
      <c r="H34" s="4">
        <f t="shared" si="23"/>
        <v>0.21104563074977223</v>
      </c>
      <c r="I34" s="4">
        <f t="shared" si="24"/>
        <v>0.28509751316970294</v>
      </c>
      <c r="J34" s="5">
        <v>1.9400000000000001E-3</v>
      </c>
      <c r="K34" s="5">
        <f t="shared" si="25"/>
        <v>0.19400000000000001</v>
      </c>
      <c r="L34" s="5">
        <f t="shared" si="27"/>
        <v>1.2183200000000002E-2</v>
      </c>
      <c r="M34" s="6">
        <f t="shared" si="26"/>
        <v>11.425974812765951</v>
      </c>
    </row>
    <row r="35" spans="1:18" ht="15.75" thickBot="1" x14ac:dyDescent="0.3">
      <c r="A35" s="2">
        <v>9</v>
      </c>
      <c r="B35" s="4">
        <v>5.7</v>
      </c>
      <c r="C35" s="3">
        <f t="shared" si="21"/>
        <v>9.1182696478430518</v>
      </c>
      <c r="D35" s="3">
        <f t="shared" si="22"/>
        <v>65.628335285113167</v>
      </c>
      <c r="E35" s="5">
        <v>0.15045415106099999</v>
      </c>
      <c r="F35" s="5">
        <v>0.18138876291200001</v>
      </c>
      <c r="G35" s="4">
        <f t="shared" si="23"/>
        <v>0.25073029203722336</v>
      </c>
      <c r="H35" s="4">
        <f t="shared" si="23"/>
        <v>0.30228250384901112</v>
      </c>
      <c r="I35" s="4">
        <f t="shared" si="24"/>
        <v>0.39273450507728341</v>
      </c>
      <c r="J35" s="5">
        <v>2.8400000000000001E-3</v>
      </c>
      <c r="K35" s="5">
        <f t="shared" si="25"/>
        <v>0.28400000000000003</v>
      </c>
      <c r="L35" s="5">
        <f t="shared" si="27"/>
        <v>1.7835200000000002E-2</v>
      </c>
      <c r="M35" s="6">
        <f t="shared" si="26"/>
        <v>16.726684777451187</v>
      </c>
    </row>
    <row r="36" spans="1:18" ht="15.75" thickBot="1" x14ac:dyDescent="0.3">
      <c r="A36" s="2">
        <v>11</v>
      </c>
      <c r="B36" s="4">
        <v>6.7</v>
      </c>
      <c r="C36" s="3">
        <f t="shared" si="21"/>
        <v>10.717966077289201</v>
      </c>
      <c r="D36" s="3">
        <f t="shared" si="22"/>
        <v>77.142078317589167</v>
      </c>
      <c r="E36" s="5">
        <v>0.229661741729</v>
      </c>
      <c r="F36" s="5">
        <v>0.23414959142799999</v>
      </c>
      <c r="G36" s="4">
        <f t="shared" si="23"/>
        <v>0.38272892550597076</v>
      </c>
      <c r="H36" s="4">
        <f t="shared" si="23"/>
        <v>0.39020788077383312</v>
      </c>
      <c r="I36" s="4">
        <f t="shared" si="24"/>
        <v>0.54657444199025706</v>
      </c>
      <c r="J36" s="5">
        <v>4.1700000000000001E-3</v>
      </c>
      <c r="K36" s="5">
        <f t="shared" si="25"/>
        <v>0.41700000000000004</v>
      </c>
      <c r="L36" s="5">
        <f t="shared" si="27"/>
        <v>2.6187600000000002E-2</v>
      </c>
      <c r="M36" s="6">
        <f t="shared" si="26"/>
        <v>24.559956169708254</v>
      </c>
    </row>
    <row r="37" spans="1:18" x14ac:dyDescent="0.25">
      <c r="A37" s="2">
        <v>13</v>
      </c>
      <c r="B37" s="4">
        <v>7.7</v>
      </c>
      <c r="C37" s="3">
        <f t="shared" si="21"/>
        <v>12.317662506735349</v>
      </c>
      <c r="D37" s="3">
        <f t="shared" si="22"/>
        <v>88.655821350065139</v>
      </c>
      <c r="E37" s="5">
        <v>0.25355964576399997</v>
      </c>
      <c r="F37" s="5">
        <v>0.28410567970200001</v>
      </c>
      <c r="G37" s="4">
        <f t="shared" si="23"/>
        <v>0.42255453626857259</v>
      </c>
      <c r="H37" s="4">
        <f t="shared" si="23"/>
        <v>0.47345918699335382</v>
      </c>
      <c r="I37" s="4">
        <f t="shared" si="24"/>
        <v>0.63459903708527321</v>
      </c>
      <c r="J37" s="5">
        <v>4.1700000000000001E-3</v>
      </c>
      <c r="K37" s="5">
        <f t="shared" si="25"/>
        <v>0.41700000000000004</v>
      </c>
      <c r="L37" s="5">
        <f t="shared" si="27"/>
        <v>2.6187600000000002E-2</v>
      </c>
      <c r="M37" s="6">
        <f t="shared" si="26"/>
        <v>24.559956169708254</v>
      </c>
    </row>
    <row r="42" spans="1:18" ht="23.25" x14ac:dyDescent="0.35">
      <c r="N42" s="10" t="s">
        <v>14</v>
      </c>
      <c r="O42" s="10"/>
      <c r="P42" s="10"/>
      <c r="Q42" s="10"/>
      <c r="R42" s="10"/>
    </row>
  </sheetData>
  <mergeCells count="5">
    <mergeCell ref="N42:R42"/>
    <mergeCell ref="A1:M1"/>
    <mergeCell ref="A12:M12"/>
    <mergeCell ref="A21:M21"/>
    <mergeCell ref="A30:M30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0EC3F-37F6-405D-A352-A39EF634E4E9}">
  <dimension ref="A1:R42"/>
  <sheetViews>
    <sheetView zoomScale="90" zoomScaleNormal="90" workbookViewId="0">
      <selection activeCell="X2" sqref="X2"/>
    </sheetView>
  </sheetViews>
  <sheetFormatPr defaultRowHeight="15" x14ac:dyDescent="0.25"/>
  <cols>
    <col min="1" max="1" width="5.85546875" style="1" customWidth="1"/>
    <col min="2" max="2" width="5.42578125" style="1" customWidth="1"/>
    <col min="3" max="3" width="5" style="1" customWidth="1"/>
    <col min="4" max="4" width="5.7109375" style="1" customWidth="1"/>
    <col min="5" max="5" width="5.85546875" style="1" customWidth="1"/>
    <col min="6" max="6" width="5.42578125" style="1" customWidth="1"/>
    <col min="7" max="7" width="6.28515625" style="1" customWidth="1"/>
    <col min="8" max="8" width="6.85546875" style="1" customWidth="1"/>
    <col min="9" max="10" width="6.5703125" style="1" customWidth="1"/>
    <col min="11" max="11" width="6.42578125" style="1" customWidth="1"/>
    <col min="12" max="12" width="5.7109375" style="1" customWidth="1"/>
    <col min="13" max="13" width="7.28515625" style="1" customWidth="1"/>
    <col min="14" max="16384" width="9.140625" style="1"/>
  </cols>
  <sheetData>
    <row r="1" spans="1:13" ht="19.5" thickBot="1" x14ac:dyDescent="0.35">
      <c r="A1" s="11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ht="163.5" thickBot="1" x14ac:dyDescent="0.3">
      <c r="A2" s="8" t="s">
        <v>0</v>
      </c>
      <c r="B2" s="7" t="s">
        <v>10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13</v>
      </c>
      <c r="I2" s="7" t="s">
        <v>6</v>
      </c>
      <c r="J2" s="7" t="s">
        <v>7</v>
      </c>
      <c r="K2" s="7" t="s">
        <v>8</v>
      </c>
      <c r="L2" s="7" t="s">
        <v>9</v>
      </c>
      <c r="M2" s="9" t="s">
        <v>11</v>
      </c>
    </row>
    <row r="3" spans="1:13" ht="15.75" thickBot="1" x14ac:dyDescent="0.3">
      <c r="A3" s="2">
        <v>18</v>
      </c>
      <c r="B3" s="4">
        <v>0.1</v>
      </c>
      <c r="C3" s="3">
        <f t="shared" ref="C3:C7" si="0">((2*1.54*COS(0.5235))/(((2*1.54*COS(0.5235)))-1))*B3</f>
        <v>0.15996964294461494</v>
      </c>
      <c r="D3" s="3">
        <f t="shared" ref="D3:D7" si="1">C3/(10.94*0.0127)</f>
        <v>1.1513743032475994</v>
      </c>
      <c r="E3" s="5">
        <v>0.318014979551</v>
      </c>
      <c r="F3" s="5">
        <v>0.38045579960199999</v>
      </c>
      <c r="G3" s="4">
        <f t="shared" ref="G3:H7" si="2">(E3/(4*(3.14159^2)*(10.94^2)*0.0127))*100</f>
        <v>0.52996868569419364</v>
      </c>
      <c r="H3" s="4">
        <f t="shared" si="2"/>
        <v>0.63402566874202904</v>
      </c>
      <c r="I3" s="4">
        <f t="shared" ref="I3:I7" si="3">SQRT((G3^2)+(H3^2))</f>
        <v>0.82635062560647232</v>
      </c>
      <c r="J3" s="5">
        <v>6.1700000000000001E-3</v>
      </c>
      <c r="K3" s="5">
        <f t="shared" ref="K3:K7" si="4">J3*100</f>
        <v>0.61699999999999999</v>
      </c>
      <c r="L3" s="5">
        <f>(2*3.14*J3)</f>
        <v>3.87476E-2</v>
      </c>
      <c r="M3" s="6">
        <f>(0.1853*L3)/(998*(0.0127^2))</f>
        <v>4.4604866500314165E-2</v>
      </c>
    </row>
    <row r="4" spans="1:13" ht="15.75" thickBot="1" x14ac:dyDescent="0.3">
      <c r="A4" s="2">
        <v>36</v>
      </c>
      <c r="B4" s="4">
        <v>0.2</v>
      </c>
      <c r="C4" s="3">
        <f t="shared" si="0"/>
        <v>0.31993928588922987</v>
      </c>
      <c r="D4" s="3">
        <f t="shared" si="1"/>
        <v>2.3027486064951987</v>
      </c>
      <c r="E4" s="5">
        <v>0.44281779287099998</v>
      </c>
      <c r="F4" s="5">
        <v>0.42664720721499999</v>
      </c>
      <c r="G4" s="4">
        <f t="shared" si="2"/>
        <v>0.73795128777011598</v>
      </c>
      <c r="H4" s="4">
        <f t="shared" si="2"/>
        <v>0.7110031734419312</v>
      </c>
      <c r="I4" s="4">
        <f t="shared" si="3"/>
        <v>1.0247427071055784</v>
      </c>
      <c r="J4" s="5">
        <v>7.7600000000000004E-3</v>
      </c>
      <c r="K4" s="5">
        <f t="shared" si="4"/>
        <v>0.77600000000000002</v>
      </c>
      <c r="L4" s="5">
        <f t="shared" ref="L4:L7" si="5">(2*3.14*J4)</f>
        <v>4.8732800000000007E-2</v>
      </c>
      <c r="M4" s="6">
        <f t="shared" ref="M4:M7" si="6">(0.1853*L4)/(998*(0.0127^2))</f>
        <v>5.6099475533620408E-2</v>
      </c>
    </row>
    <row r="5" spans="1:13" ht="15.75" thickBot="1" x14ac:dyDescent="0.3">
      <c r="A5" s="2">
        <v>54</v>
      </c>
      <c r="B5" s="4">
        <v>0.3</v>
      </c>
      <c r="C5" s="3">
        <f t="shared" si="0"/>
        <v>0.47990892883384478</v>
      </c>
      <c r="D5" s="3">
        <f t="shared" si="1"/>
        <v>3.4541229097427979</v>
      </c>
      <c r="E5" s="5">
        <v>0.56646753416399998</v>
      </c>
      <c r="F5" s="5">
        <v>0.52466820273299997</v>
      </c>
      <c r="G5" s="4">
        <f t="shared" si="2"/>
        <v>0.94401230719756457</v>
      </c>
      <c r="H5" s="4">
        <f t="shared" si="2"/>
        <v>0.87435415218656609</v>
      </c>
      <c r="I5" s="4">
        <f t="shared" si="3"/>
        <v>1.2867223552835156</v>
      </c>
      <c r="J5" s="5">
        <v>4.7400000000000003E-3</v>
      </c>
      <c r="K5" s="5">
        <f t="shared" si="4"/>
        <v>0.47400000000000003</v>
      </c>
      <c r="L5" s="5">
        <f t="shared" si="5"/>
        <v>2.9767200000000004E-2</v>
      </c>
      <c r="M5" s="6">
        <f t="shared" si="6"/>
        <v>3.4266947684195977E-2</v>
      </c>
    </row>
    <row r="6" spans="1:13" ht="15.75" thickBot="1" x14ac:dyDescent="0.3">
      <c r="A6" s="2">
        <v>72</v>
      </c>
      <c r="B6" s="4">
        <v>0.4</v>
      </c>
      <c r="C6" s="3">
        <f t="shared" si="0"/>
        <v>0.63987857177845975</v>
      </c>
      <c r="D6" s="3">
        <f t="shared" si="1"/>
        <v>4.6054972129903975</v>
      </c>
      <c r="E6" s="5">
        <v>0.60415310054100002</v>
      </c>
      <c r="F6" s="5">
        <v>0.51366324428999999</v>
      </c>
      <c r="G6" s="4">
        <f t="shared" si="2"/>
        <v>1.0068149151459649</v>
      </c>
      <c r="H6" s="4">
        <f t="shared" si="2"/>
        <v>0.85601450236758458</v>
      </c>
      <c r="I6" s="4">
        <f t="shared" si="3"/>
        <v>1.3215283204017991</v>
      </c>
      <c r="J6" s="5">
        <v>3.1199999999999999E-3</v>
      </c>
      <c r="K6" s="5">
        <f t="shared" si="4"/>
        <v>0.312</v>
      </c>
      <c r="L6" s="5">
        <f t="shared" si="5"/>
        <v>1.9593599999999999E-2</v>
      </c>
      <c r="M6" s="6">
        <f t="shared" si="6"/>
        <v>2.2555459235166966E-2</v>
      </c>
    </row>
    <row r="7" spans="1:13" x14ac:dyDescent="0.25">
      <c r="A7" s="2">
        <v>90</v>
      </c>
      <c r="B7" s="4">
        <v>0.5</v>
      </c>
      <c r="C7" s="3">
        <f t="shared" si="0"/>
        <v>0.79984821472307466</v>
      </c>
      <c r="D7" s="3">
        <f t="shared" si="1"/>
        <v>5.7568715162379966</v>
      </c>
      <c r="E7" s="5">
        <v>0.53833628193600003</v>
      </c>
      <c r="F7" s="5">
        <v>0.465377262791</v>
      </c>
      <c r="G7" s="4">
        <f t="shared" si="2"/>
        <v>0.89713186530374456</v>
      </c>
      <c r="H7" s="4">
        <f t="shared" si="2"/>
        <v>0.77554641187508833</v>
      </c>
      <c r="I7" s="4">
        <f t="shared" si="3"/>
        <v>1.1858827179429257</v>
      </c>
      <c r="J7" s="5">
        <v>4.7099999999999998E-3</v>
      </c>
      <c r="K7" s="5">
        <f t="shared" si="4"/>
        <v>0.47099999999999997</v>
      </c>
      <c r="L7" s="5">
        <f t="shared" si="5"/>
        <v>2.9578799999999999E-2</v>
      </c>
      <c r="M7" s="6">
        <f t="shared" si="6"/>
        <v>3.4050068268473205E-2</v>
      </c>
    </row>
    <row r="11" spans="1:13" ht="15.75" thickBot="1" x14ac:dyDescent="0.3"/>
    <row r="12" spans="1:13" ht="19.5" thickBot="1" x14ac:dyDescent="0.35">
      <c r="A12" s="11" t="s">
        <v>15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1:13" ht="163.5" thickBot="1" x14ac:dyDescent="0.3">
      <c r="A13" s="8" t="s">
        <v>0</v>
      </c>
      <c r="B13" s="7" t="s">
        <v>10</v>
      </c>
      <c r="C13" s="7" t="s">
        <v>1</v>
      </c>
      <c r="D13" s="7" t="s">
        <v>2</v>
      </c>
      <c r="E13" s="7" t="s">
        <v>3</v>
      </c>
      <c r="F13" s="7" t="s">
        <v>4</v>
      </c>
      <c r="G13" s="7" t="s">
        <v>5</v>
      </c>
      <c r="H13" s="7" t="s">
        <v>13</v>
      </c>
      <c r="I13" s="7" t="s">
        <v>6</v>
      </c>
      <c r="J13" s="7" t="s">
        <v>7</v>
      </c>
      <c r="K13" s="7" t="s">
        <v>8</v>
      </c>
      <c r="L13" s="7" t="s">
        <v>9</v>
      </c>
      <c r="M13" s="9" t="s">
        <v>11</v>
      </c>
    </row>
    <row r="14" spans="1:13" ht="15.75" thickBot="1" x14ac:dyDescent="0.3">
      <c r="A14" s="2">
        <v>18</v>
      </c>
      <c r="B14" s="4">
        <v>2.2000000000000002</v>
      </c>
      <c r="C14" s="3">
        <f t="shared" ref="C14:C18" si="7">((2*1.54*COS(0.5235))/(((2*1.54*COS(0.5235)))-1))*B14</f>
        <v>3.5193321447815289</v>
      </c>
      <c r="D14" s="3">
        <f t="shared" ref="D14:D18" si="8">C14/(10.94*0.0127)</f>
        <v>25.330234671447187</v>
      </c>
      <c r="E14" s="5">
        <v>0.27835529434700002</v>
      </c>
      <c r="F14" s="5">
        <v>0.32338386927899998</v>
      </c>
      <c r="G14" s="4">
        <f t="shared" ref="G14:H18" si="9">(E14/(4*(3.14159^2)*(10.94^2)*0.0127))*100</f>
        <v>0.46387622906751264</v>
      </c>
      <c r="H14" s="4">
        <f t="shared" si="9"/>
        <v>0.53891588508965138</v>
      </c>
      <c r="I14" s="4">
        <f t="shared" ref="I14:I18" si="10">SQRT((G14^2)+(H14^2))</f>
        <v>0.71106363083472202</v>
      </c>
      <c r="J14" s="5">
        <v>4.5999999999999999E-3</v>
      </c>
      <c r="K14" s="5">
        <f t="shared" ref="K14:K18" si="11">J14*100</f>
        <v>0.45999999999999996</v>
      </c>
      <c r="L14" s="5">
        <f>(2*3.14*J14)</f>
        <v>2.8888E-2</v>
      </c>
      <c r="M14" s="6">
        <f>(0.1853*L14)/(998*(0.0127^2))</f>
        <v>3.3254843744156423E-2</v>
      </c>
    </row>
    <row r="15" spans="1:13" ht="15.75" thickBot="1" x14ac:dyDescent="0.3">
      <c r="A15" s="2">
        <v>36</v>
      </c>
      <c r="B15" s="4">
        <v>3.7</v>
      </c>
      <c r="C15" s="3">
        <f t="shared" si="7"/>
        <v>5.9188767889507528</v>
      </c>
      <c r="D15" s="3">
        <f t="shared" si="8"/>
        <v>42.60084922016118</v>
      </c>
      <c r="E15" s="5">
        <v>0.39935469236100002</v>
      </c>
      <c r="F15" s="5">
        <v>0.45076574621600002</v>
      </c>
      <c r="G15" s="4">
        <f t="shared" si="9"/>
        <v>0.66552047873715547</v>
      </c>
      <c r="H15" s="4">
        <f t="shared" si="9"/>
        <v>0.75119647010132418</v>
      </c>
      <c r="I15" s="4">
        <f t="shared" si="10"/>
        <v>1.0036003409282115</v>
      </c>
      <c r="J15" s="5">
        <v>5.8900000000000003E-3</v>
      </c>
      <c r="K15" s="5">
        <f t="shared" si="11"/>
        <v>0.58900000000000008</v>
      </c>
      <c r="L15" s="5">
        <f t="shared" ref="L15:L18" si="12">(2*3.14*J15)</f>
        <v>3.69892E-2</v>
      </c>
      <c r="M15" s="6">
        <f t="shared" ref="M15:M18" si="13">(0.1853*L15)/(998*(0.0127^2))</f>
        <v>4.2580658620235072E-2</v>
      </c>
    </row>
    <row r="16" spans="1:13" ht="15.75" thickBot="1" x14ac:dyDescent="0.3">
      <c r="A16" s="2">
        <v>54</v>
      </c>
      <c r="B16" s="4">
        <v>4.7</v>
      </c>
      <c r="C16" s="3">
        <f t="shared" si="7"/>
        <v>7.5185732183969023</v>
      </c>
      <c r="D16" s="3">
        <f t="shared" si="8"/>
        <v>54.114592252637173</v>
      </c>
      <c r="E16" s="5">
        <v>0.47806061114100001</v>
      </c>
      <c r="F16" s="5">
        <v>0.41676982964100001</v>
      </c>
      <c r="G16" s="4">
        <f t="shared" si="9"/>
        <v>0.7966830811751997</v>
      </c>
      <c r="H16" s="4">
        <f t="shared" si="9"/>
        <v>0.69454262551934953</v>
      </c>
      <c r="I16" s="4">
        <f t="shared" si="10"/>
        <v>1.0569263883989846</v>
      </c>
      <c r="J16" s="5">
        <v>4.6800000000000001E-3</v>
      </c>
      <c r="K16" s="5">
        <f t="shared" si="11"/>
        <v>0.46800000000000003</v>
      </c>
      <c r="L16" s="5">
        <f t="shared" si="12"/>
        <v>2.9390400000000001E-2</v>
      </c>
      <c r="M16" s="6">
        <f t="shared" si="13"/>
        <v>3.3833188852750454E-2</v>
      </c>
    </row>
    <row r="17" spans="1:13" ht="15.75" thickBot="1" x14ac:dyDescent="0.3">
      <c r="A17" s="2">
        <v>72</v>
      </c>
      <c r="B17" s="4">
        <v>5.7</v>
      </c>
      <c r="C17" s="3">
        <f t="shared" si="7"/>
        <v>9.1182696478430518</v>
      </c>
      <c r="D17" s="3">
        <f t="shared" si="8"/>
        <v>65.628335285113167</v>
      </c>
      <c r="E17" s="5">
        <v>0.49953486022100002</v>
      </c>
      <c r="F17" s="5">
        <v>0.42071891116499999</v>
      </c>
      <c r="G17" s="4">
        <f t="shared" si="9"/>
        <v>0.83246969593550291</v>
      </c>
      <c r="H17" s="4">
        <f t="shared" si="9"/>
        <v>0.7011237291765684</v>
      </c>
      <c r="I17" s="4">
        <f t="shared" si="10"/>
        <v>1.0883842512023989</v>
      </c>
      <c r="J17" s="5">
        <v>9.4299999999999991E-3</v>
      </c>
      <c r="K17" s="5">
        <f t="shared" si="11"/>
        <v>0.94299999999999995</v>
      </c>
      <c r="L17" s="5">
        <f t="shared" si="12"/>
        <v>5.9220399999999999E-2</v>
      </c>
      <c r="M17" s="6">
        <f t="shared" si="13"/>
        <v>6.8172429675520674E-2</v>
      </c>
    </row>
    <row r="18" spans="1:13" x14ac:dyDescent="0.25">
      <c r="A18" s="2">
        <v>90</v>
      </c>
      <c r="B18" s="4">
        <v>6.7</v>
      </c>
      <c r="C18" s="3">
        <f t="shared" si="7"/>
        <v>10.717966077289201</v>
      </c>
      <c r="D18" s="3">
        <f t="shared" si="8"/>
        <v>77.142078317589167</v>
      </c>
      <c r="E18" s="5">
        <v>0.59884959499299995</v>
      </c>
      <c r="F18" s="5">
        <v>0.51355305540600005</v>
      </c>
      <c r="G18" s="4">
        <f t="shared" si="9"/>
        <v>0.99797667781257315</v>
      </c>
      <c r="H18" s="4">
        <f t="shared" si="9"/>
        <v>0.85583087372809707</v>
      </c>
      <c r="I18" s="4">
        <f t="shared" si="10"/>
        <v>1.3146877704930622</v>
      </c>
      <c r="J18" s="5">
        <v>6.4999999999999997E-3</v>
      </c>
      <c r="K18" s="5">
        <f t="shared" si="11"/>
        <v>0.65</v>
      </c>
      <c r="L18" s="5">
        <f t="shared" si="12"/>
        <v>4.0820000000000002E-2</v>
      </c>
      <c r="M18" s="6">
        <f t="shared" si="13"/>
        <v>4.6990540073264517E-2</v>
      </c>
    </row>
    <row r="20" spans="1:13" ht="15.75" thickBot="1" x14ac:dyDescent="0.3"/>
    <row r="21" spans="1:13" ht="19.5" thickBot="1" x14ac:dyDescent="0.35">
      <c r="A21" s="11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3"/>
    </row>
    <row r="22" spans="1:13" ht="163.5" thickBot="1" x14ac:dyDescent="0.3">
      <c r="A22" s="8" t="s">
        <v>0</v>
      </c>
      <c r="B22" s="7" t="s">
        <v>10</v>
      </c>
      <c r="C22" s="7" t="s">
        <v>1</v>
      </c>
      <c r="D22" s="7" t="s">
        <v>2</v>
      </c>
      <c r="E22" s="7" t="s">
        <v>3</v>
      </c>
      <c r="F22" s="7" t="s">
        <v>4</v>
      </c>
      <c r="G22" s="7" t="s">
        <v>5</v>
      </c>
      <c r="H22" s="7" t="s">
        <v>13</v>
      </c>
      <c r="I22" s="7" t="s">
        <v>6</v>
      </c>
      <c r="J22" s="7" t="s">
        <v>7</v>
      </c>
      <c r="K22" s="7" t="s">
        <v>8</v>
      </c>
      <c r="L22" s="7" t="s">
        <v>9</v>
      </c>
      <c r="M22" s="9" t="s">
        <v>11</v>
      </c>
    </row>
    <row r="23" spans="1:13" ht="15.75" thickBot="1" x14ac:dyDescent="0.3">
      <c r="A23" s="2">
        <v>18</v>
      </c>
      <c r="B23" s="4">
        <v>2.2000000000000002</v>
      </c>
      <c r="C23" s="3">
        <f t="shared" ref="C23:C27" si="14">((2*1.54*COS(0.5235))/(((2*1.54*COS(0.5235)))-1))*B23</f>
        <v>3.5193321447815289</v>
      </c>
      <c r="D23" s="3">
        <f t="shared" ref="D23:D27" si="15">C23/(10.94*0.0127)</f>
        <v>25.330234671447187</v>
      </c>
      <c r="E23" s="5">
        <v>0.25375282586300002</v>
      </c>
      <c r="F23" s="5">
        <v>0.276073301582</v>
      </c>
      <c r="G23" s="4">
        <f t="shared" ref="G23:H27" si="16">(E23/(4*(3.14159^2)*(10.94^2)*0.0127))*100</f>
        <v>0.42287646891248099</v>
      </c>
      <c r="H23" s="4">
        <f t="shared" si="16"/>
        <v>0.46007331164476034</v>
      </c>
      <c r="I23" s="4">
        <f t="shared" ref="I23:I27" si="17">SQRT((G23^2)+(H23^2))</f>
        <v>0.6248935589743787</v>
      </c>
      <c r="J23" s="5">
        <v>1.0800000000000001E-2</v>
      </c>
      <c r="K23" s="5">
        <f t="shared" ref="K23:K27" si="18">J23*100</f>
        <v>1.08</v>
      </c>
      <c r="L23" s="5">
        <f>(2*3.14*J23)</f>
        <v>6.7824000000000009E-2</v>
      </c>
      <c r="M23" s="6">
        <f>(0.1853*L23)/(998*(0.0127^2))</f>
        <v>7.807658966019336E-2</v>
      </c>
    </row>
    <row r="24" spans="1:13" ht="15.75" thickBot="1" x14ac:dyDescent="0.3">
      <c r="A24" s="2">
        <v>36</v>
      </c>
      <c r="B24" s="4">
        <v>3.7</v>
      </c>
      <c r="C24" s="3">
        <f t="shared" si="14"/>
        <v>5.9188767889507528</v>
      </c>
      <c r="D24" s="3">
        <f t="shared" si="15"/>
        <v>42.60084922016118</v>
      </c>
      <c r="E24" s="5">
        <v>0.37902871924600001</v>
      </c>
      <c r="F24" s="5">
        <v>0.33846135078400003</v>
      </c>
      <c r="G24" s="4">
        <f t="shared" si="16"/>
        <v>0.63164745403743516</v>
      </c>
      <c r="H24" s="4">
        <f t="shared" si="16"/>
        <v>0.5640423526166376</v>
      </c>
      <c r="I24" s="4">
        <f t="shared" si="17"/>
        <v>0.8468307279127778</v>
      </c>
      <c r="J24" s="5">
        <v>3.1800000000000001E-3</v>
      </c>
      <c r="K24" s="5">
        <f t="shared" si="18"/>
        <v>0.318</v>
      </c>
      <c r="L24" s="5">
        <f t="shared" ref="L24:L27" si="19">(2*3.14*J24)</f>
        <v>1.9970400000000003E-2</v>
      </c>
      <c r="M24" s="6">
        <f t="shared" ref="M24:M27" si="20">(0.1853*L24)/(998*(0.0127^2))</f>
        <v>2.2989218066612489E-2</v>
      </c>
    </row>
    <row r="25" spans="1:13" ht="15.75" thickBot="1" x14ac:dyDescent="0.3">
      <c r="A25" s="2">
        <v>54</v>
      </c>
      <c r="B25" s="4">
        <v>4.7</v>
      </c>
      <c r="C25" s="3">
        <f t="shared" si="14"/>
        <v>7.5185732183969023</v>
      </c>
      <c r="D25" s="3">
        <f t="shared" si="15"/>
        <v>54.114592252637173</v>
      </c>
      <c r="E25" s="5">
        <v>0.46563830274200002</v>
      </c>
      <c r="F25" s="5">
        <v>0.36186921022700003</v>
      </c>
      <c r="G25" s="4">
        <f t="shared" si="16"/>
        <v>0.77598143226293459</v>
      </c>
      <c r="H25" s="4">
        <f t="shared" si="16"/>
        <v>0.60305130911747962</v>
      </c>
      <c r="I25" s="4">
        <f t="shared" si="17"/>
        <v>0.98276043095209187</v>
      </c>
      <c r="J25" s="5">
        <v>6.4099999999999999E-3</v>
      </c>
      <c r="K25" s="5">
        <f t="shared" si="18"/>
        <v>0.64100000000000001</v>
      </c>
      <c r="L25" s="5">
        <f t="shared" si="19"/>
        <v>4.02548E-2</v>
      </c>
      <c r="M25" s="6">
        <f t="shared" si="20"/>
        <v>4.6339901826096236E-2</v>
      </c>
    </row>
    <row r="26" spans="1:13" ht="15.75" thickBot="1" x14ac:dyDescent="0.3">
      <c r="A26" s="2">
        <v>72</v>
      </c>
      <c r="B26" s="4">
        <v>5.7</v>
      </c>
      <c r="C26" s="3">
        <f t="shared" si="14"/>
        <v>9.1182696478430518</v>
      </c>
      <c r="D26" s="3">
        <f t="shared" si="15"/>
        <v>65.628335285113167</v>
      </c>
      <c r="E26" s="5">
        <v>0.46184459254100002</v>
      </c>
      <c r="F26" s="5">
        <v>0.38611312285100002</v>
      </c>
      <c r="G26" s="4">
        <f t="shared" si="16"/>
        <v>0.76965925331410867</v>
      </c>
      <c r="H26" s="4">
        <f t="shared" si="16"/>
        <v>0.64345353962739704</v>
      </c>
      <c r="I26" s="4">
        <f t="shared" si="17"/>
        <v>1.0031987957882813</v>
      </c>
      <c r="J26" s="5">
        <v>4.8300000000000001E-3</v>
      </c>
      <c r="K26" s="5">
        <f t="shared" si="18"/>
        <v>0.48299999999999998</v>
      </c>
      <c r="L26" s="5">
        <f t="shared" si="19"/>
        <v>3.0332400000000002E-2</v>
      </c>
      <c r="M26" s="6">
        <f t="shared" si="20"/>
        <v>3.4917585931364244E-2</v>
      </c>
    </row>
    <row r="27" spans="1:13" x14ac:dyDescent="0.25">
      <c r="A27" s="2">
        <v>90</v>
      </c>
      <c r="B27" s="4">
        <v>6.7</v>
      </c>
      <c r="C27" s="3">
        <f t="shared" si="14"/>
        <v>10.717966077289201</v>
      </c>
      <c r="D27" s="3">
        <f t="shared" si="15"/>
        <v>77.142078317589167</v>
      </c>
      <c r="E27" s="5">
        <v>0.49330595429599999</v>
      </c>
      <c r="F27" s="5">
        <v>0.43311562761299999</v>
      </c>
      <c r="G27" s="4">
        <f t="shared" si="16"/>
        <v>0.82208928841178852</v>
      </c>
      <c r="H27" s="4">
        <f t="shared" si="16"/>
        <v>0.72178272936626409</v>
      </c>
      <c r="I27" s="4">
        <f t="shared" si="17"/>
        <v>1.093984052229654</v>
      </c>
      <c r="J27" s="5">
        <v>3.98E-3</v>
      </c>
      <c r="K27" s="5">
        <f t="shared" si="18"/>
        <v>0.39800000000000002</v>
      </c>
      <c r="L27" s="5">
        <f t="shared" si="19"/>
        <v>2.49944E-2</v>
      </c>
      <c r="M27" s="6">
        <f t="shared" si="20"/>
        <v>2.8772669152552732E-2</v>
      </c>
    </row>
    <row r="29" spans="1:13" ht="15.75" thickBot="1" x14ac:dyDescent="0.3"/>
    <row r="30" spans="1:13" ht="19.5" thickBot="1" x14ac:dyDescent="0.35">
      <c r="A30" s="11" t="s">
        <v>12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3"/>
    </row>
    <row r="31" spans="1:13" ht="163.5" thickBot="1" x14ac:dyDescent="0.3">
      <c r="A31" s="8" t="s">
        <v>0</v>
      </c>
      <c r="B31" s="7" t="s">
        <v>10</v>
      </c>
      <c r="C31" s="7" t="s">
        <v>1</v>
      </c>
      <c r="D31" s="7" t="s">
        <v>2</v>
      </c>
      <c r="E31" s="7" t="s">
        <v>3</v>
      </c>
      <c r="F31" s="7" t="s">
        <v>4</v>
      </c>
      <c r="G31" s="7" t="s">
        <v>5</v>
      </c>
      <c r="H31" s="7" t="s">
        <v>13</v>
      </c>
      <c r="I31" s="7" t="s">
        <v>6</v>
      </c>
      <c r="J31" s="7" t="s">
        <v>7</v>
      </c>
      <c r="K31" s="7" t="s">
        <v>8</v>
      </c>
      <c r="L31" s="7" t="s">
        <v>9</v>
      </c>
      <c r="M31" s="9" t="s">
        <v>11</v>
      </c>
    </row>
    <row r="32" spans="1:13" ht="15.75" thickBot="1" x14ac:dyDescent="0.3">
      <c r="A32" s="2">
        <v>2</v>
      </c>
      <c r="B32" s="4">
        <v>2.2000000000000002</v>
      </c>
      <c r="C32" s="3">
        <f t="shared" ref="C32:C37" si="21">((2*1.54*COS(0.5235))/(((2*1.54*COS(0.5235)))-1))*B32</f>
        <v>3.5193321447815289</v>
      </c>
      <c r="D32" s="3">
        <f t="shared" ref="D32:D37" si="22">C32/(10.94*0.0127)</f>
        <v>25.330234671447187</v>
      </c>
      <c r="E32" s="5">
        <v>5.8458034199099999E-2</v>
      </c>
      <c r="F32" s="5">
        <v>6.8346137910499996E-2</v>
      </c>
      <c r="G32" s="4">
        <f t="shared" ref="G32:H37" si="23">(E32/(4*(3.14159^2)*(10.94^2)*0.0127))*100</f>
        <v>9.7419711475555976E-2</v>
      </c>
      <c r="H32" s="4">
        <f t="shared" si="23"/>
        <v>0.11389813439556228</v>
      </c>
      <c r="I32" s="4">
        <f t="shared" ref="I32:I37" si="24">SQRT((G32^2)+(H32^2))</f>
        <v>0.1498779009819998</v>
      </c>
      <c r="J32" s="5">
        <v>1.9300000000000001E-3</v>
      </c>
      <c r="K32" s="5">
        <f t="shared" ref="K32:K37" si="25">J32*100</f>
        <v>0.193</v>
      </c>
      <c r="L32" s="5">
        <f>(2*3.14*J32)</f>
        <v>1.2120400000000002E-2</v>
      </c>
      <c r="M32" s="6">
        <f t="shared" ref="M32:M37" si="26">(0.1853*L32)/(1.225*(0.0127^2))</f>
        <v>11.36707803538056</v>
      </c>
    </row>
    <row r="33" spans="1:18" ht="15.75" thickBot="1" x14ac:dyDescent="0.3">
      <c r="A33" s="2">
        <v>5</v>
      </c>
      <c r="B33" s="4">
        <v>3.7</v>
      </c>
      <c r="C33" s="3">
        <f t="shared" si="21"/>
        <v>5.9188767889507528</v>
      </c>
      <c r="D33" s="3">
        <f t="shared" si="22"/>
        <v>42.60084922016118</v>
      </c>
      <c r="E33" s="5">
        <v>8.9288566654800006E-2</v>
      </c>
      <c r="F33" s="5">
        <v>0.10193846998599999</v>
      </c>
      <c r="G33" s="4">
        <f t="shared" si="23"/>
        <v>0.1487984760478053</v>
      </c>
      <c r="H33" s="4">
        <f t="shared" si="23"/>
        <v>0.16987940956879855</v>
      </c>
      <c r="I33" s="4">
        <f t="shared" si="24"/>
        <v>0.22583179640961298</v>
      </c>
      <c r="J33" s="5">
        <v>2.5999999999999999E-3</v>
      </c>
      <c r="K33" s="5">
        <f t="shared" si="25"/>
        <v>0.26</v>
      </c>
      <c r="L33" s="5">
        <f t="shared" ref="L33:L37" si="27">(2*3.14*J33)</f>
        <v>1.6327999999999999E-2</v>
      </c>
      <c r="M33" s="6">
        <f t="shared" si="26"/>
        <v>15.313162120201788</v>
      </c>
    </row>
    <row r="34" spans="1:18" ht="15.75" thickBot="1" x14ac:dyDescent="0.3">
      <c r="A34" s="2">
        <v>7</v>
      </c>
      <c r="B34" s="4">
        <v>4.7</v>
      </c>
      <c r="C34" s="3">
        <f t="shared" si="21"/>
        <v>7.5185732183969023</v>
      </c>
      <c r="D34" s="3">
        <f t="shared" si="22"/>
        <v>54.114592252637173</v>
      </c>
      <c r="E34" s="5">
        <v>0.115018822339</v>
      </c>
      <c r="F34" s="5">
        <v>0.126640825692</v>
      </c>
      <c r="G34" s="4">
        <f t="shared" si="23"/>
        <v>0.19167768194805501</v>
      </c>
      <c r="H34" s="4">
        <f t="shared" si="23"/>
        <v>0.21104563074977223</v>
      </c>
      <c r="I34" s="4">
        <f t="shared" si="24"/>
        <v>0.28509751316970294</v>
      </c>
      <c r="J34" s="5">
        <v>1.9400000000000001E-3</v>
      </c>
      <c r="K34" s="5">
        <f t="shared" si="25"/>
        <v>0.19400000000000001</v>
      </c>
      <c r="L34" s="5">
        <f t="shared" si="27"/>
        <v>1.2183200000000002E-2</v>
      </c>
      <c r="M34" s="6">
        <f t="shared" si="26"/>
        <v>11.425974812765951</v>
      </c>
    </row>
    <row r="35" spans="1:18" ht="15.75" thickBot="1" x14ac:dyDescent="0.3">
      <c r="A35" s="2">
        <v>9</v>
      </c>
      <c r="B35" s="4">
        <v>5.7</v>
      </c>
      <c r="C35" s="3">
        <f t="shared" si="21"/>
        <v>9.1182696478430518</v>
      </c>
      <c r="D35" s="3">
        <f t="shared" si="22"/>
        <v>65.628335285113167</v>
      </c>
      <c r="E35" s="5">
        <v>0.15045415106099999</v>
      </c>
      <c r="F35" s="5">
        <v>0.18138876291200001</v>
      </c>
      <c r="G35" s="4">
        <f t="shared" si="23"/>
        <v>0.25073029203722336</v>
      </c>
      <c r="H35" s="4">
        <f t="shared" si="23"/>
        <v>0.30228250384901112</v>
      </c>
      <c r="I35" s="4">
        <f t="shared" si="24"/>
        <v>0.39273450507728341</v>
      </c>
      <c r="J35" s="5">
        <v>2.8400000000000001E-3</v>
      </c>
      <c r="K35" s="5">
        <f t="shared" si="25"/>
        <v>0.28400000000000003</v>
      </c>
      <c r="L35" s="5">
        <f t="shared" si="27"/>
        <v>1.7835200000000002E-2</v>
      </c>
      <c r="M35" s="6">
        <f t="shared" si="26"/>
        <v>16.726684777451187</v>
      </c>
    </row>
    <row r="36" spans="1:18" ht="15.75" thickBot="1" x14ac:dyDescent="0.3">
      <c r="A36" s="2">
        <v>11</v>
      </c>
      <c r="B36" s="4">
        <v>6.7</v>
      </c>
      <c r="C36" s="3">
        <f t="shared" si="21"/>
        <v>10.717966077289201</v>
      </c>
      <c r="D36" s="3">
        <f t="shared" si="22"/>
        <v>77.142078317589167</v>
      </c>
      <c r="E36" s="5">
        <v>0.229661741729</v>
      </c>
      <c r="F36" s="5">
        <v>0.23414959142799999</v>
      </c>
      <c r="G36" s="4">
        <f t="shared" si="23"/>
        <v>0.38272892550597076</v>
      </c>
      <c r="H36" s="4">
        <f t="shared" si="23"/>
        <v>0.39020788077383312</v>
      </c>
      <c r="I36" s="4">
        <f t="shared" si="24"/>
        <v>0.54657444199025706</v>
      </c>
      <c r="J36" s="5">
        <v>4.1700000000000001E-3</v>
      </c>
      <c r="K36" s="5">
        <f t="shared" si="25"/>
        <v>0.41700000000000004</v>
      </c>
      <c r="L36" s="5">
        <f t="shared" si="27"/>
        <v>2.6187600000000002E-2</v>
      </c>
      <c r="M36" s="6">
        <f t="shared" si="26"/>
        <v>24.559956169708254</v>
      </c>
    </row>
    <row r="37" spans="1:18" x14ac:dyDescent="0.25">
      <c r="A37" s="2">
        <v>13</v>
      </c>
      <c r="B37" s="4">
        <v>7.7</v>
      </c>
      <c r="C37" s="3">
        <f t="shared" si="21"/>
        <v>12.317662506735349</v>
      </c>
      <c r="D37" s="3">
        <f t="shared" si="22"/>
        <v>88.655821350065139</v>
      </c>
      <c r="E37" s="5">
        <v>0.25355964576399997</v>
      </c>
      <c r="F37" s="5">
        <v>0.28410567970200001</v>
      </c>
      <c r="G37" s="4">
        <f t="shared" si="23"/>
        <v>0.42255453626857259</v>
      </c>
      <c r="H37" s="4">
        <f t="shared" si="23"/>
        <v>0.47345918699335382</v>
      </c>
      <c r="I37" s="4">
        <f t="shared" si="24"/>
        <v>0.63459903708527321</v>
      </c>
      <c r="J37" s="5">
        <v>4.1700000000000001E-3</v>
      </c>
      <c r="K37" s="5">
        <f t="shared" si="25"/>
        <v>0.41700000000000004</v>
      </c>
      <c r="L37" s="5">
        <f t="shared" si="27"/>
        <v>2.6187600000000002E-2</v>
      </c>
      <c r="M37" s="6">
        <f t="shared" si="26"/>
        <v>24.559956169708254</v>
      </c>
    </row>
    <row r="42" spans="1:18" ht="23.25" x14ac:dyDescent="0.35">
      <c r="N42" s="10" t="s">
        <v>14</v>
      </c>
      <c r="O42" s="10"/>
      <c r="P42" s="10"/>
      <c r="Q42" s="10"/>
      <c r="R42" s="10"/>
    </row>
  </sheetData>
  <mergeCells count="5">
    <mergeCell ref="A1:M1"/>
    <mergeCell ref="A12:M12"/>
    <mergeCell ref="A21:M21"/>
    <mergeCell ref="A30:M30"/>
    <mergeCell ref="N42:R4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1st Row</vt:lpstr>
      <vt:lpstr>2nd Row</vt:lpstr>
      <vt:lpstr>3rd Row</vt:lpstr>
      <vt:lpstr>4th Row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2022-07-16T20:58:37Z</dcterms:modified>
</cp:coreProperties>
</file>